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资金来源表" sheetId="1" r:id="rId1"/>
    <sheet name="Sheet3" sheetId="3" r:id="rId2"/>
  </sheets>
  <definedNames>
    <definedName name="_xlnm.Print_Area" localSheetId="0">资金来源表!$A$1:$E$49</definedName>
    <definedName name="_xlnm.Print_Titles" localSheetId="0">资金来源表!$1:$4</definedName>
  </definedNames>
  <calcPr calcId="144525"/>
</workbook>
</file>

<file path=xl/sharedStrings.xml><?xml version="1.0" encoding="utf-8"?>
<sst xmlns="http://schemas.openxmlformats.org/spreadsheetml/2006/main" count="52">
  <si>
    <t xml:space="preserve">      附件：1</t>
  </si>
  <si>
    <t>龙山县2018年统筹整合使用财政涉农资金来源表</t>
  </si>
  <si>
    <t>单位：万元</t>
  </si>
  <si>
    <t>序号</t>
  </si>
  <si>
    <t>财政资金名称</t>
  </si>
  <si>
    <t>年初计划数</t>
  </si>
  <si>
    <t>年中数</t>
  </si>
  <si>
    <t>年终数</t>
  </si>
  <si>
    <t>合    计</t>
  </si>
  <si>
    <t>一</t>
  </si>
  <si>
    <t>中央财政资金小计</t>
  </si>
  <si>
    <t>中央财政专项扶贫资金</t>
  </si>
  <si>
    <t>水利发展资金（对应原表第2项农田水利设施建设和水土保持补助资金、第17项江河湖库水系综合整治资金、第18全项国山洪灾害防治经费）</t>
  </si>
  <si>
    <t>农业生产发展资金（不含直接发放给农牧民部分及农机购置补助，对应原表第3项现代农业生产发展资金、第4项农业技术推广与服务补助资金）</t>
  </si>
  <si>
    <t>林业改革资金（对应原表第5项林业补助资金）</t>
  </si>
  <si>
    <t>农业综合开发补助资金</t>
  </si>
  <si>
    <t>农村综合改革转移支付</t>
  </si>
  <si>
    <t>新增建设用地土地有偿使用费
安排的高标准基本农田建设
补助资金</t>
  </si>
  <si>
    <t>农村环境连片整治示范资金</t>
  </si>
  <si>
    <t>车辆购置税收入补助地方用于一般公路建设项目资金
（支持农村公路部分）</t>
  </si>
  <si>
    <t>农村危房改造补助资金</t>
  </si>
  <si>
    <t>中央专项彩票公益金
支持扶贫资金</t>
  </si>
  <si>
    <t>产粮大县奖励资金</t>
  </si>
  <si>
    <t>生猪（牛羊）调出大县奖励
资金（省级统筹部分）</t>
  </si>
  <si>
    <t>农业资源及生态保护补助资金
（对农民的直接补贴除外）</t>
  </si>
  <si>
    <t>服务业发展专项资金
（支持新农村现代流通服务网络工程部分）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</si>
  <si>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</si>
  <si>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</si>
  <si>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</si>
  <si>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</si>
  <si>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</si>
  <si>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扶贫专项资金</t>
  </si>
  <si>
    <t>重大水利工程建设专项资金</t>
  </si>
  <si>
    <t>现代农业发展专项资金（用于“一化四体系”建设的资金除外）</t>
  </si>
  <si>
    <t>农业技术服务与安全监管专项资金（安全监管资金除外）</t>
  </si>
  <si>
    <t>农村综合改革转移支付（村级运转及运行维护资金除外）</t>
  </si>
  <si>
    <t>国土整治与测绘地理信息专项资金（高标准农田建设部分）</t>
  </si>
  <si>
    <t>环境保护专项资金（农村环境连片综合整治整省推进部分）</t>
  </si>
  <si>
    <t>农村公路道路建设省级投入资金</t>
  </si>
  <si>
    <t>农村安全饮水资金</t>
  </si>
  <si>
    <t>农村发展专项资金</t>
  </si>
  <si>
    <t>畜牧水产发展专项资金（用于养殖业科技推广、生猪品种改良及产业发展、草食动物品种改良及产业发展、渔业发展的部分）</t>
  </si>
  <si>
    <t>森林营造与资源保护专项资金（森林生态效益补偿资金除外）</t>
  </si>
  <si>
    <t>林业产业建设专项资金</t>
  </si>
  <si>
    <t>森林植被恢复费</t>
  </si>
  <si>
    <t>预算内基本建设专项资金（用于“农、林、水”建设部分）</t>
  </si>
  <si>
    <t>旅游发展专项资金（支持乡村旅游建设部分）</t>
  </si>
  <si>
    <t>流通产业发展专项资金（支持农村流通产业基础设施建设部分）等。</t>
  </si>
  <si>
    <t>三</t>
  </si>
  <si>
    <t>市级财政资金小计</t>
  </si>
  <si>
    <t>四</t>
  </si>
  <si>
    <t>县级财政资金小计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</si>
</sst>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178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4"/>
      <color indexed="8"/>
      <name val="黑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0" borderId="0" applyProtection="0"/>
    <xf numFmtId="0" fontId="18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0" borderId="0"/>
    <xf numFmtId="0" fontId="10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/>
    <xf numFmtId="0" fontId="29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178" fontId="6" fillId="0" borderId="3" xfId="52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178" fontId="0" fillId="0" borderId="0" xfId="0" applyNumberFormat="1">
      <alignment vertical="center"/>
    </xf>
    <xf numFmtId="0" fontId="1" fillId="0" borderId="2" xfId="51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178" fontId="1" fillId="0" borderId="2" xfId="5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8" fontId="6" fillId="0" borderId="2" xfId="52" applyNumberFormat="1" applyFont="1" applyFill="1" applyBorder="1" applyAlignment="1" applyProtection="1">
      <alignment horizontal="center" vertical="center" wrapText="1"/>
    </xf>
    <xf numFmtId="177" fontId="8" fillId="2" borderId="2" xfId="51" applyNumberFormat="1" applyFont="1" applyFill="1" applyBorder="1" applyAlignment="1">
      <alignment horizontal="center" vertical="center" wrapText="1"/>
    </xf>
    <xf numFmtId="178" fontId="4" fillId="2" borderId="2" xfId="51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25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26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27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28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29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0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1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2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3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4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5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6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7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8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39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0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1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2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3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4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5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6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7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8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49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0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1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2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3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4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5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6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7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8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59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0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1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2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3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4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5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6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7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68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69" name="Text Box 379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0" name="Text Box 48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1" name="Text Box 541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2" name="Text Box 59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3" name="Text Box 70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4" name="Text Box 758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5" name="Text Box 81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6" name="Text Box 92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7" name="Text Box 98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8" name="Text Box 103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79" name="Text Box 114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0" name="Text Box 114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1" name="Text Box 120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2" name="Text Box 125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3" name="Text Box 131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4" name="Text Box 141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5" name="Text Box 142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6" name="Text Box 152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7" name="Text Box 158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8" name="Text Box 163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89" name="Text Box 1744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090" name="Text Box 174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1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2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3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4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5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6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7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8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099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0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1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2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3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4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5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6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7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8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09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0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1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2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3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4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5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6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7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8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19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0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1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2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3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4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5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6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7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8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29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0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1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2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3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4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5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6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7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8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39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0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1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2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3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4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5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6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7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8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49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0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1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2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3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4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5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56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57" name="Text Box 379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58" name="Text Box 48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59" name="Text Box 541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0" name="Text Box 59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1" name="Text Box 70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2" name="Text Box 758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3" name="Text Box 81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4" name="Text Box 92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5" name="Text Box 98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6" name="Text Box 103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7" name="Text Box 114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8" name="Text Box 114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69" name="Text Box 120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0" name="Text Box 125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1" name="Text Box 131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2" name="Text Box 141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3" name="Text Box 142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4" name="Text Box 152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5" name="Text Box 158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6" name="Text Box 163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7" name="Text Box 1744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178" name="Text Box 174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79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0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1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2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3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4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5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6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7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8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89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0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1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2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3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4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5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6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7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8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199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0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1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2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3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4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5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6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7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8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09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0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1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2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3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4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5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6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7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8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19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0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1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2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3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4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5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6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7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8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29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0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1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2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3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4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5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6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7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8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39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40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41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42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43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44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45" name="Text Box 379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46" name="Text Box 48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47" name="Text Box 541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48" name="Text Box 59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49" name="Text Box 70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0" name="Text Box 758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1" name="Text Box 81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2" name="Text Box 92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3" name="Text Box 98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4" name="Text Box 103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5" name="Text Box 114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6" name="Text Box 114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7" name="Text Box 120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8" name="Text Box 125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59" name="Text Box 131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0" name="Text Box 141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1" name="Text Box 142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2" name="Text Box 152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3" name="Text Box 158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4" name="Text Box 163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5" name="Text Box 1744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266" name="Text Box 174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67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68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69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0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1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2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3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4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5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6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7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8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79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0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1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2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3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4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5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6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7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8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89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0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1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2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3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4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5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6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7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8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299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0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1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2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3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4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5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6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7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8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09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0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1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2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3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4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5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6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7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8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19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0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1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2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3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4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5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6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7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8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29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30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31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32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3" name="Text Box 379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4" name="Text Box 48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5" name="Text Box 541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6" name="Text Box 59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7" name="Text Box 70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8" name="Text Box 758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39" name="Text Box 81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0" name="Text Box 92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1" name="Text Box 98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2" name="Text Box 103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3" name="Text Box 114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4" name="Text Box 114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5" name="Text Box 120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6" name="Text Box 125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7" name="Text Box 131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8" name="Text Box 141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49" name="Text Box 142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50" name="Text Box 152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51" name="Text Box 158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52" name="Text Box 163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53" name="Text Box 1744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354" name="Text Box 174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55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56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57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58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59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0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1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2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3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4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5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6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7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8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69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0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1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2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3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4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5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6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7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8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79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0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1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2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3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4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5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6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7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8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89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0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1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2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3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4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5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6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7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8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399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0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1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2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3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4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5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6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7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8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09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0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1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2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3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4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5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6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7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8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19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20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1" name="Text Box 379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2" name="Text Box 48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3" name="Text Box 541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4" name="Text Box 59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5" name="Text Box 70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6" name="Text Box 758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7" name="Text Box 81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8" name="Text Box 92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29" name="Text Box 98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0" name="Text Box 103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1" name="Text Box 114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2" name="Text Box 114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3" name="Text Box 120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4" name="Text Box 125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5" name="Text Box 131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6" name="Text Box 141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7" name="Text Box 142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8" name="Text Box 152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39" name="Text Box 158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40" name="Text Box 163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41" name="Text Box 1744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442" name="Text Box 174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3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4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5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6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7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8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49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0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1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2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3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4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5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6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7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8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59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0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1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2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3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4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5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6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7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8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69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0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1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2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3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4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5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6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7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8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79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0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1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2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3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4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5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6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7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8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89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0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1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2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3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4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5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6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7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8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499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0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1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2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3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4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5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6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7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08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09" name="Text Box 379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0" name="Text Box 48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1" name="Text Box 541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2" name="Text Box 596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3" name="Text Box 70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4" name="Text Box 758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5" name="Text Box 813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6" name="Text Box 92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7" name="Text Box 98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8" name="Text Box 103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19" name="Text Box 114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0" name="Text Box 114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1" name="Text Box 120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2" name="Text Box 1255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3" name="Text Box 131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4" name="Text Box 141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5" name="Text Box 1420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6" name="Text Box 152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7" name="Text Box 1582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8" name="Text Box 163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29" name="Text Box 1744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257175</xdr:rowOff>
    </xdr:to>
    <xdr:sp>
      <xdr:nvSpPr>
        <xdr:cNvPr id="1530" name="Text Box 1747"/>
        <xdr:cNvSpPr txBox="1">
          <a:spLocks noChangeArrowheads="1"/>
        </xdr:cNvSpPr>
      </xdr:nvSpPr>
      <xdr:spPr>
        <a:xfrm>
          <a:off x="6677025" y="2147316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1" name="Text Box 379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2" name="Text Box 48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3" name="Text Box 541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4" name="Text Box 596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5" name="Text Box 70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6" name="Text Box 758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7" name="Text Box 813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8" name="Text Box 92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39" name="Text Box 98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0" name="Text Box 103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1" name="Text Box 114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2" name="Text Box 114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3" name="Text Box 120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4" name="Text Box 1255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5" name="Text Box 131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6" name="Text Box 141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7" name="Text Box 1420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8" name="Text Box 152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49" name="Text Box 1582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50" name="Text Box 163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51" name="Text Box 1744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314325</xdr:rowOff>
    </xdr:to>
    <xdr:sp>
      <xdr:nvSpPr>
        <xdr:cNvPr id="1552" name="Text Box 1747"/>
        <xdr:cNvSpPr txBox="1">
          <a:spLocks noChangeArrowheads="1"/>
        </xdr:cNvSpPr>
      </xdr:nvSpPr>
      <xdr:spPr>
        <a:xfrm>
          <a:off x="6677025" y="21473160"/>
          <a:ext cx="762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3.5" outlineLevelCol="5"/>
  <cols>
    <col min="2" max="2" width="36.625" customWidth="1"/>
    <col min="3" max="3" width="13.5" customWidth="1"/>
    <col min="4" max="4" width="16" customWidth="1"/>
    <col min="5" max="5" width="12.5" customWidth="1"/>
    <col min="8" max="8" width="12.625" customWidth="1"/>
  </cols>
  <sheetData>
    <row r="1" ht="14.25" spans="1:2">
      <c r="A1" s="1" t="s">
        <v>0</v>
      </c>
      <c r="B1" s="1"/>
    </row>
    <row r="2" ht="36" customHeight="1" spans="1: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ht="36.95" customHeight="1" spans="1: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</row>
    <row r="5" ht="28.5" customHeight="1" spans="1:6">
      <c r="A5" s="6"/>
      <c r="B5" s="7" t="s">
        <v>8</v>
      </c>
      <c r="C5" s="8">
        <f>SUM(C6,C25,C46,C48)</f>
        <v>56615.458507</v>
      </c>
      <c r="D5" s="8">
        <f>SUM(D6,D25,D46,D48)</f>
        <v>47744.26893</v>
      </c>
      <c r="E5" s="9"/>
      <c r="F5" s="10"/>
    </row>
    <row r="6" ht="19.5" customHeight="1" spans="1:5">
      <c r="A6" s="11" t="s">
        <v>9</v>
      </c>
      <c r="B6" s="12" t="s">
        <v>10</v>
      </c>
      <c r="C6" s="8">
        <f>SUM(C7:C24)</f>
        <v>35991.538507</v>
      </c>
      <c r="D6" s="8">
        <f>SUM(D7:D24)</f>
        <v>33215.67842</v>
      </c>
      <c r="E6" s="9"/>
    </row>
    <row r="7" ht="28.5" customHeight="1" spans="1:5">
      <c r="A7" s="6">
        <v>1</v>
      </c>
      <c r="B7" s="6" t="s">
        <v>11</v>
      </c>
      <c r="C7" s="13">
        <f>840+15376+3000+1927.608507</f>
        <v>21143.608507</v>
      </c>
      <c r="D7" s="14">
        <v>15257</v>
      </c>
      <c r="E7" s="9"/>
    </row>
    <row r="8" ht="54" customHeight="1" spans="1:5">
      <c r="A8" s="6">
        <v>2</v>
      </c>
      <c r="B8" s="6" t="s">
        <v>12</v>
      </c>
      <c r="C8" s="13">
        <v>6098</v>
      </c>
      <c r="D8" s="14">
        <f>5000+767-192.19-21.64158</f>
        <v>5553.16842</v>
      </c>
      <c r="E8" s="9"/>
    </row>
    <row r="9" ht="61.5" customHeight="1" spans="1:5">
      <c r="A9" s="6">
        <v>3</v>
      </c>
      <c r="B9" s="6" t="s">
        <v>13</v>
      </c>
      <c r="C9" s="13">
        <f>1121.03+202.45</f>
        <v>1323.48</v>
      </c>
      <c r="D9" s="14">
        <v>1300</v>
      </c>
      <c r="E9" s="9"/>
    </row>
    <row r="10" ht="36" customHeight="1" spans="1:5">
      <c r="A10" s="6">
        <v>4</v>
      </c>
      <c r="B10" s="6" t="s">
        <v>14</v>
      </c>
      <c r="C10" s="13">
        <v>1022.46</v>
      </c>
      <c r="D10" s="14">
        <v>341</v>
      </c>
      <c r="E10" s="9"/>
    </row>
    <row r="11" ht="36" customHeight="1" spans="1:5">
      <c r="A11" s="6">
        <v>5</v>
      </c>
      <c r="B11" s="6" t="s">
        <v>15</v>
      </c>
      <c r="C11" s="13">
        <v>2742</v>
      </c>
      <c r="D11" s="14">
        <v>1884</v>
      </c>
      <c r="E11" s="9"/>
    </row>
    <row r="12" ht="36" customHeight="1" spans="1:5">
      <c r="A12" s="6">
        <v>6</v>
      </c>
      <c r="B12" s="6" t="s">
        <v>16</v>
      </c>
      <c r="C12" s="13">
        <v>0</v>
      </c>
      <c r="D12" s="14">
        <v>1167</v>
      </c>
      <c r="E12" s="9"/>
    </row>
    <row r="13" ht="45" customHeight="1" spans="1:5">
      <c r="A13" s="6">
        <v>7</v>
      </c>
      <c r="B13" s="6" t="s">
        <v>17</v>
      </c>
      <c r="C13" s="13">
        <v>604.99</v>
      </c>
      <c r="D13" s="14">
        <v>712.07</v>
      </c>
      <c r="E13" s="9"/>
    </row>
    <row r="14" ht="36.75" customHeight="1" spans="1:5">
      <c r="A14" s="6">
        <v>8</v>
      </c>
      <c r="B14" s="6" t="s">
        <v>18</v>
      </c>
      <c r="C14" s="13">
        <v>0</v>
      </c>
      <c r="D14" s="14">
        <v>390</v>
      </c>
      <c r="E14" s="9"/>
    </row>
    <row r="15" ht="45.95" customHeight="1" spans="1:5">
      <c r="A15" s="6">
        <v>9</v>
      </c>
      <c r="B15" s="6" t="s">
        <v>19</v>
      </c>
      <c r="C15" s="13">
        <v>1420</v>
      </c>
      <c r="D15" s="15">
        <f>847+573</f>
        <v>1420</v>
      </c>
      <c r="E15" s="9"/>
    </row>
    <row r="16" ht="24" customHeight="1" spans="1:5">
      <c r="A16" s="6">
        <v>10</v>
      </c>
      <c r="B16" s="6" t="s">
        <v>20</v>
      </c>
      <c r="C16" s="13">
        <v>0</v>
      </c>
      <c r="D16" s="15">
        <v>834</v>
      </c>
      <c r="E16" s="9"/>
    </row>
    <row r="17" ht="45" customHeight="1" spans="1:5">
      <c r="A17" s="6">
        <v>11</v>
      </c>
      <c r="B17" s="6" t="s">
        <v>21</v>
      </c>
      <c r="C17" s="13">
        <v>0</v>
      </c>
      <c r="D17" s="14"/>
      <c r="E17" s="9"/>
    </row>
    <row r="18" ht="36" customHeight="1" spans="1:5">
      <c r="A18" s="6">
        <v>12</v>
      </c>
      <c r="B18" s="6" t="s">
        <v>22</v>
      </c>
      <c r="C18" s="13">
        <v>0</v>
      </c>
      <c r="D18" s="14"/>
      <c r="E18" s="9"/>
    </row>
    <row r="19" ht="42" customHeight="1" spans="1:5">
      <c r="A19" s="6">
        <v>13</v>
      </c>
      <c r="B19" s="6" t="s">
        <v>23</v>
      </c>
      <c r="C19" s="13">
        <v>37</v>
      </c>
      <c r="D19" s="14">
        <v>25</v>
      </c>
      <c r="E19" s="9"/>
    </row>
    <row r="20" ht="42" customHeight="1" spans="1:5">
      <c r="A20" s="6">
        <v>14</v>
      </c>
      <c r="B20" s="6" t="s">
        <v>24</v>
      </c>
      <c r="C20" s="13">
        <v>0</v>
      </c>
      <c r="D20" s="14"/>
      <c r="E20" s="9"/>
    </row>
    <row r="21" ht="51.75" customHeight="1" spans="1:5">
      <c r="A21" s="6">
        <v>15</v>
      </c>
      <c r="B21" s="6" t="s">
        <v>25</v>
      </c>
      <c r="C21" s="13">
        <v>0</v>
      </c>
      <c r="D21" s="14"/>
      <c r="E21" s="9"/>
    </row>
    <row r="22" ht="36" customHeight="1" spans="1:5">
      <c r="A22" s="6">
        <v>16</v>
      </c>
      <c r="B22" s="6" t="s">
        <v>26</v>
      </c>
      <c r="C22" s="13">
        <v>0</v>
      </c>
      <c r="D22" s="14"/>
      <c r="E22" s="9"/>
    </row>
    <row r="23" ht="83.1" customHeight="1" spans="1:5">
      <c r="A23" s="6">
        <v>17</v>
      </c>
      <c r="B23" s="6" t="s">
        <v>27</v>
      </c>
      <c r="C23" s="13">
        <f>500+1100</f>
        <v>1600</v>
      </c>
      <c r="D23" s="14">
        <f>500+1085</f>
        <v>1585</v>
      </c>
      <c r="E23" s="9"/>
    </row>
    <row r="24" ht="36" customHeight="1" spans="1:5">
      <c r="A24" s="6">
        <v>18</v>
      </c>
      <c r="B24" s="6" t="s">
        <v>28</v>
      </c>
      <c r="C24" s="13"/>
      <c r="D24" s="15">
        <f>840+202.45+604.99+1100</f>
        <v>2747.44</v>
      </c>
      <c r="E24" s="9"/>
    </row>
    <row r="25" ht="23.25" customHeight="1" spans="1:5">
      <c r="A25" s="12" t="s">
        <v>29</v>
      </c>
      <c r="B25" s="12" t="s">
        <v>30</v>
      </c>
      <c r="C25" s="16">
        <f>SUM(C26:C45)</f>
        <v>18775.92</v>
      </c>
      <c r="D25" s="16">
        <f>SUM(D26:D45)</f>
        <v>11787.237</v>
      </c>
      <c r="E25" s="9"/>
    </row>
    <row r="26" ht="36" customHeight="1" spans="1:5">
      <c r="A26" s="17">
        <v>1</v>
      </c>
      <c r="B26" s="18" t="s">
        <v>31</v>
      </c>
      <c r="C26" s="13">
        <f>3471+710+4181*0.2+1000</f>
        <v>6017.2</v>
      </c>
      <c r="D26" s="14">
        <v>2125</v>
      </c>
      <c r="E26" s="9"/>
    </row>
    <row r="27" ht="24.75" customHeight="1" spans="1:5">
      <c r="A27" s="17">
        <v>2</v>
      </c>
      <c r="B27" s="18" t="s">
        <v>32</v>
      </c>
      <c r="C27" s="13">
        <v>0</v>
      </c>
      <c r="D27" s="14"/>
      <c r="E27" s="9"/>
    </row>
    <row r="28" ht="45" customHeight="1" spans="1:5">
      <c r="A28" s="17">
        <v>3</v>
      </c>
      <c r="B28" s="19" t="s">
        <v>33</v>
      </c>
      <c r="C28" s="13">
        <v>0</v>
      </c>
      <c r="D28" s="14">
        <v>189.82</v>
      </c>
      <c r="E28" s="9"/>
    </row>
    <row r="29" ht="50.25" customHeight="1" spans="1:5">
      <c r="A29" s="17">
        <v>4</v>
      </c>
      <c r="B29" s="19" t="s">
        <v>34</v>
      </c>
      <c r="C29" s="13">
        <v>23.17</v>
      </c>
      <c r="D29" s="14"/>
      <c r="E29" s="9"/>
    </row>
    <row r="30" ht="26.25" customHeight="1" spans="1:5">
      <c r="A30" s="17">
        <v>5</v>
      </c>
      <c r="B30" s="19" t="s">
        <v>15</v>
      </c>
      <c r="C30" s="13">
        <v>0</v>
      </c>
      <c r="D30" s="14">
        <v>679</v>
      </c>
      <c r="E30" s="9"/>
    </row>
    <row r="31" ht="49.5" customHeight="1" spans="1:5">
      <c r="A31" s="17">
        <v>6</v>
      </c>
      <c r="B31" s="19" t="s">
        <v>35</v>
      </c>
      <c r="C31" s="13">
        <v>2991</v>
      </c>
      <c r="D31" s="14">
        <v>704</v>
      </c>
      <c r="E31" s="9"/>
    </row>
    <row r="32" ht="46.5" customHeight="1" spans="1:5">
      <c r="A32" s="17">
        <v>7</v>
      </c>
      <c r="B32" s="19" t="s">
        <v>36</v>
      </c>
      <c r="C32" s="13">
        <v>1642.02</v>
      </c>
      <c r="D32" s="14">
        <v>946.2</v>
      </c>
      <c r="E32" s="9"/>
    </row>
    <row r="33" ht="51.75" customHeight="1" spans="1:5">
      <c r="A33" s="17">
        <v>8</v>
      </c>
      <c r="B33" s="19" t="s">
        <v>37</v>
      </c>
      <c r="C33" s="13">
        <v>545</v>
      </c>
      <c r="D33" s="14">
        <v>195</v>
      </c>
      <c r="E33" s="9"/>
    </row>
    <row r="34" ht="24.75" customHeight="1" spans="1:5">
      <c r="A34" s="17">
        <v>9</v>
      </c>
      <c r="B34" s="19" t="s">
        <v>38</v>
      </c>
      <c r="C34" s="13">
        <f>196+242+497+179</f>
        <v>1114</v>
      </c>
      <c r="D34" s="20">
        <f>1539+352+800+74+1152.907+513</f>
        <v>4430.907</v>
      </c>
      <c r="E34" s="9"/>
    </row>
    <row r="35" ht="22.5" customHeight="1" spans="1:5">
      <c r="A35" s="17">
        <v>10</v>
      </c>
      <c r="B35" s="19" t="s">
        <v>20</v>
      </c>
      <c r="C35" s="13">
        <v>4685.1</v>
      </c>
      <c r="D35" s="14">
        <v>422.5</v>
      </c>
      <c r="E35" s="9"/>
    </row>
    <row r="36" ht="36" customHeight="1" spans="1:5">
      <c r="A36" s="17">
        <v>11</v>
      </c>
      <c r="B36" s="19" t="s">
        <v>39</v>
      </c>
      <c r="C36" s="13">
        <f>820-710+30</f>
        <v>140</v>
      </c>
      <c r="D36" s="14"/>
      <c r="E36" s="9"/>
    </row>
    <row r="37" ht="36" customHeight="1" spans="1:5">
      <c r="A37" s="17">
        <v>12</v>
      </c>
      <c r="B37" s="19" t="s">
        <v>40</v>
      </c>
      <c r="C37" s="13">
        <v>8.79</v>
      </c>
      <c r="D37" s="14"/>
      <c r="E37" s="9"/>
    </row>
    <row r="38" ht="54.95" customHeight="1" spans="1:5">
      <c r="A38" s="17">
        <v>13</v>
      </c>
      <c r="B38" s="19" t="s">
        <v>41</v>
      </c>
      <c r="C38" s="13">
        <v>26</v>
      </c>
      <c r="D38" s="14"/>
      <c r="E38" s="9"/>
    </row>
    <row r="39" ht="38.25" customHeight="1" spans="1:5">
      <c r="A39" s="17">
        <v>14</v>
      </c>
      <c r="B39" s="19" t="s">
        <v>42</v>
      </c>
      <c r="C39" s="13">
        <v>220.74</v>
      </c>
      <c r="D39" s="14">
        <v>15</v>
      </c>
      <c r="E39" s="9"/>
    </row>
    <row r="40" ht="27" customHeight="1" spans="1:5">
      <c r="A40" s="17">
        <v>15</v>
      </c>
      <c r="B40" s="19" t="s">
        <v>43</v>
      </c>
      <c r="C40" s="13">
        <f>420.29+44</f>
        <v>464.29</v>
      </c>
      <c r="D40" s="15">
        <f>36.49+46.79+67+21+24.9+5.9+268.8+16.84+30.4+50.79</f>
        <v>568.91</v>
      </c>
      <c r="E40" s="9"/>
    </row>
    <row r="41" ht="36" customHeight="1" spans="1:5">
      <c r="A41" s="17">
        <v>16</v>
      </c>
      <c r="B41" s="19" t="s">
        <v>44</v>
      </c>
      <c r="C41" s="13">
        <v>0</v>
      </c>
      <c r="D41" s="14"/>
      <c r="E41" s="9"/>
    </row>
    <row r="42" ht="51.75" customHeight="1" spans="1:5">
      <c r="A42" s="17">
        <v>17</v>
      </c>
      <c r="B42" s="19" t="s">
        <v>45</v>
      </c>
      <c r="C42" s="13">
        <f>490+255</f>
        <v>745</v>
      </c>
      <c r="D42" s="14"/>
      <c r="E42" s="9"/>
    </row>
    <row r="43" ht="36" customHeight="1" spans="1:5">
      <c r="A43" s="17">
        <v>18</v>
      </c>
      <c r="B43" s="19" t="s">
        <v>46</v>
      </c>
      <c r="C43" s="13">
        <v>61</v>
      </c>
      <c r="D43" s="14">
        <v>49</v>
      </c>
      <c r="E43" s="9"/>
    </row>
    <row r="44" ht="50.1" customHeight="1" spans="1:5">
      <c r="A44" s="17">
        <v>19</v>
      </c>
      <c r="B44" s="19" t="s">
        <v>47</v>
      </c>
      <c r="C44" s="13">
        <v>92.61</v>
      </c>
      <c r="D44" s="14">
        <v>116.73</v>
      </c>
      <c r="E44" s="9"/>
    </row>
    <row r="45" ht="50.1" customHeight="1" spans="1:5">
      <c r="A45" s="17">
        <v>20</v>
      </c>
      <c r="B45" s="19" t="s">
        <v>28</v>
      </c>
      <c r="C45" s="13"/>
      <c r="D45" s="15">
        <f>255+44+23.17+30+242+497+179+75</f>
        <v>1345.17</v>
      </c>
      <c r="E45" s="9"/>
    </row>
    <row r="46" ht="30.75" customHeight="1" spans="1:5">
      <c r="A46" s="12" t="s">
        <v>48</v>
      </c>
      <c r="B46" s="12" t="s">
        <v>49</v>
      </c>
      <c r="C46" s="16">
        <f>SUM(C47)</f>
        <v>22</v>
      </c>
      <c r="D46" s="16">
        <f>SUM(D47)</f>
        <v>177</v>
      </c>
      <c r="E46" s="9"/>
    </row>
    <row r="47" ht="36" customHeight="1" spans="1:5">
      <c r="A47" s="12"/>
      <c r="B47" s="12"/>
      <c r="C47" s="13">
        <v>22</v>
      </c>
      <c r="D47" s="14">
        <v>177</v>
      </c>
      <c r="E47" s="9"/>
    </row>
    <row r="48" ht="26.1" customHeight="1" spans="1:5">
      <c r="A48" s="12" t="s">
        <v>50</v>
      </c>
      <c r="B48" s="12" t="s">
        <v>51</v>
      </c>
      <c r="C48" s="16">
        <f>SUM(C49)</f>
        <v>1826</v>
      </c>
      <c r="D48" s="16">
        <f>SUM(D49)</f>
        <v>2564.35351</v>
      </c>
      <c r="E48" s="9"/>
    </row>
    <row r="49" ht="36" customHeight="1" spans="1:5">
      <c r="A49" s="9"/>
      <c r="B49" s="9"/>
      <c r="C49" s="13">
        <f>1000+276+200+350</f>
        <v>1826</v>
      </c>
      <c r="D49" s="13">
        <v>2564.35351</v>
      </c>
      <c r="E49" s="9"/>
    </row>
  </sheetData>
  <mergeCells count="3">
    <mergeCell ref="A1:B1"/>
    <mergeCell ref="A2:E2"/>
    <mergeCell ref="A3:E3"/>
  </mergeCells>
  <pageMargins left="0.707638888888889" right="0.707638888888889" top="0.984027777777778" bottom="0.629166666666667" header="0.313888888888889" footer="0.313888888888889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资金来源表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李卫东 10.104.98.162</dc:creator>
  <cp:lastModifiedBy>悃愊无华</cp:lastModifiedBy>
  <dcterms:created xsi:type="dcterms:W3CDTF">2017-12-29T05:08:00Z</dcterms:created>
  <cp:lastPrinted>2018-08-29T03:26:00Z</cp:lastPrinted>
  <dcterms:modified xsi:type="dcterms:W3CDTF">2018-08-31T03:02:01Z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