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3年决算公开资料\23年总会计决算数据公开资料\2023年公开数据-定\"/>
    </mc:Choice>
  </mc:AlternateContent>
  <bookViews>
    <workbookView xWindow="510" yWindow="570" windowWidth="8295" windowHeight="9900" tabRatio="872" firstSheet="1" activeTab="1"/>
  </bookViews>
  <sheets>
    <sheet name="##BASEINFO" sheetId="1" state="hidden" r:id="rId1"/>
    <sheet name="IB" sheetId="2" r:id="rId2"/>
    <sheet name="sheet1" sheetId="4" r:id="rId3"/>
    <sheet name="L01" sheetId="5" r:id="rId4"/>
    <sheet name="L02" sheetId="6" r:id="rId5"/>
    <sheet name="一般（分级）" sheetId="7" r:id="rId6"/>
    <sheet name="L04" sheetId="8" r:id="rId7"/>
    <sheet name="分项目分地区" sheetId="32" r:id="rId8"/>
    <sheet name="L05" sheetId="9" r:id="rId9"/>
    <sheet name="sheet2" sheetId="12" r:id="rId10"/>
    <sheet name="L08" sheetId="13" r:id="rId11"/>
    <sheet name="基金分级" sheetId="33" r:id="rId12"/>
    <sheet name="L09" sheetId="14" r:id="rId13"/>
    <sheet name="L10" sheetId="15" r:id="rId14"/>
    <sheet name="（基金）分项目分地区" sheetId="34" r:id="rId15"/>
    <sheet name="L11" sheetId="16" r:id="rId16"/>
    <sheet name="sheet3" sheetId="19" r:id="rId17"/>
    <sheet name="收入" sheetId="20" r:id="rId18"/>
    <sheet name="支出" sheetId="21" r:id="rId19"/>
    <sheet name="转移性支出" sheetId="42" r:id="rId20"/>
    <sheet name="转移收入" sheetId="35" r:id="rId21"/>
    <sheet name="sheet4" sheetId="22" r:id="rId22"/>
    <sheet name="社保基金支出" sheetId="37" r:id="rId23"/>
    <sheet name="社保基金收入" sheetId="36" r:id="rId24"/>
    <sheet name="L17" sheetId="24" r:id="rId25"/>
    <sheet name="一般债务" sheetId="40" r:id="rId26"/>
    <sheet name="专项债务" sheetId="39" r:id="rId27"/>
    <sheet name="L18" sheetId="41" r:id="rId28"/>
  </sheets>
  <externalReferences>
    <externalReference r:id="rId29"/>
  </externalReferences>
  <calcPr calcId="162913"/>
</workbook>
</file>

<file path=xl/calcChain.xml><?xml version="1.0" encoding="utf-8"?>
<calcChain xmlns="http://schemas.openxmlformats.org/spreadsheetml/2006/main">
  <c r="A1" i="9" l="1"/>
  <c r="M6" i="7"/>
  <c r="M7" i="7"/>
  <c r="M8" i="7"/>
  <c r="M9" i="7"/>
  <c r="M10" i="7"/>
  <c r="M11" i="7"/>
  <c r="M12" i="7"/>
  <c r="M13" i="7"/>
  <c r="M14" i="7"/>
  <c r="M15" i="7"/>
  <c r="M16" i="7"/>
  <c r="M17" i="7"/>
  <c r="M18" i="7"/>
  <c r="M19" i="7"/>
  <c r="M20" i="7"/>
  <c r="M21" i="7"/>
  <c r="M22" i="7"/>
  <c r="M23" i="7"/>
  <c r="M24" i="7"/>
  <c r="M25" i="7"/>
  <c r="M26" i="7"/>
  <c r="M27" i="7"/>
  <c r="M28" i="7"/>
  <c r="M5" i="7"/>
  <c r="F20" i="41" l="1"/>
  <c r="F19" i="41"/>
  <c r="F18" i="41"/>
  <c r="F17" i="41"/>
  <c r="F16" i="41"/>
  <c r="F15" i="41"/>
  <c r="F14" i="41"/>
  <c r="F13" i="41"/>
  <c r="F12" i="41"/>
  <c r="F11" i="41"/>
  <c r="F10" i="41"/>
  <c r="F9" i="41"/>
  <c r="F8" i="41"/>
  <c r="F7" i="41"/>
  <c r="F5" i="41" s="1"/>
  <c r="F6" i="41"/>
  <c r="E5" i="41"/>
  <c r="D5" i="41"/>
  <c r="C5" i="41"/>
  <c r="B5" i="41"/>
  <c r="A1" i="41"/>
  <c r="D11" i="39" l="1"/>
  <c r="C11" i="39"/>
  <c r="B11" i="39" s="1"/>
  <c r="B10" i="39"/>
  <c r="B9" i="39"/>
  <c r="B8" i="39"/>
  <c r="B6" i="39"/>
  <c r="A1" i="39"/>
  <c r="F11" i="40"/>
  <c r="E11" i="40"/>
  <c r="D11" i="40"/>
  <c r="C11" i="40"/>
  <c r="B10" i="40"/>
  <c r="B9" i="40"/>
  <c r="B8" i="40"/>
  <c r="B6" i="40"/>
  <c r="A1" i="40"/>
  <c r="B9" i="37"/>
  <c r="B8" i="37"/>
  <c r="B7" i="37"/>
  <c r="B6" i="37"/>
  <c r="B5" i="37"/>
  <c r="A1" i="37"/>
  <c r="B12" i="36"/>
  <c r="B11" i="36"/>
  <c r="B10" i="36"/>
  <c r="B9" i="36"/>
  <c r="B8" i="36"/>
  <c r="B7" i="36"/>
  <c r="B6" i="36"/>
  <c r="B5" i="36"/>
  <c r="A1" i="36"/>
  <c r="A1" i="20"/>
  <c r="F32" i="21"/>
  <c r="E32" i="21"/>
  <c r="D32" i="21"/>
  <c r="F30" i="21"/>
  <c r="E30" i="21"/>
  <c r="D30" i="21"/>
  <c r="F21" i="21"/>
  <c r="E21" i="21"/>
  <c r="D21" i="21"/>
  <c r="F10" i="21"/>
  <c r="F9" i="21" s="1"/>
  <c r="E10" i="21"/>
  <c r="D10" i="21"/>
  <c r="D9" i="21" s="1"/>
  <c r="E9" i="21"/>
  <c r="F7" i="21"/>
  <c r="F6" i="21" s="1"/>
  <c r="F5" i="21" s="1"/>
  <c r="E7" i="21"/>
  <c r="D7" i="21"/>
  <c r="D6" i="21" s="1"/>
  <c r="D5" i="21" s="1"/>
  <c r="E6" i="21"/>
  <c r="E5" i="21" s="1"/>
  <c r="G12" i="33"/>
  <c r="E12" i="33"/>
  <c r="D12" i="33"/>
  <c r="C12" i="33"/>
  <c r="B11" i="40" l="1"/>
  <c r="J11" i="24"/>
  <c r="I11" i="24"/>
  <c r="G11" i="24"/>
  <c r="F11" i="24"/>
  <c r="E11" i="24"/>
  <c r="C11" i="24" s="1"/>
  <c r="D11" i="24"/>
  <c r="H10" i="24"/>
  <c r="C10" i="24"/>
  <c r="H9" i="24"/>
  <c r="B9" i="24" s="1"/>
  <c r="C9" i="24"/>
  <c r="H8" i="24"/>
  <c r="C8" i="24"/>
  <c r="B8" i="24" s="1"/>
  <c r="B7" i="24"/>
  <c r="H6" i="24"/>
  <c r="C6" i="24"/>
  <c r="B6" i="24"/>
  <c r="A1" i="24"/>
  <c r="E51" i="20"/>
  <c r="D51" i="20"/>
  <c r="C51" i="20"/>
  <c r="E45" i="20"/>
  <c r="D45" i="20"/>
  <c r="C45" i="20"/>
  <c r="E40" i="20"/>
  <c r="D40" i="20"/>
  <c r="C40" i="20"/>
  <c r="E8" i="20"/>
  <c r="E7" i="20" s="1"/>
  <c r="E6" i="20" s="1"/>
  <c r="E5" i="20" s="1"/>
  <c r="D8" i="20"/>
  <c r="C8" i="20"/>
  <c r="B28" i="16"/>
  <c r="B26" i="16"/>
  <c r="B25" i="16" s="1"/>
  <c r="D25" i="16"/>
  <c r="B22" i="16"/>
  <c r="B20" i="16" s="1"/>
  <c r="D16" i="16"/>
  <c r="B16" i="16"/>
  <c r="D15" i="16"/>
  <c r="B15" i="16"/>
  <c r="D14" i="16"/>
  <c r="B14" i="16"/>
  <c r="D13" i="16"/>
  <c r="B13" i="16"/>
  <c r="D12" i="16"/>
  <c r="B12" i="16"/>
  <c r="D11" i="16"/>
  <c r="B11" i="16"/>
  <c r="D10" i="16"/>
  <c r="B10" i="16"/>
  <c r="D9" i="16"/>
  <c r="B9" i="16"/>
  <c r="D8" i="16"/>
  <c r="B8" i="16"/>
  <c r="A1" i="16"/>
  <c r="O30" i="15"/>
  <c r="C30" i="15"/>
  <c r="O29" i="15"/>
  <c r="C29" i="15"/>
  <c r="Z29" i="15" s="1"/>
  <c r="O28" i="15"/>
  <c r="Z28" i="15" s="1"/>
  <c r="C28" i="15"/>
  <c r="C26" i="15"/>
  <c r="C25" i="15"/>
  <c r="O24" i="15"/>
  <c r="Z24" i="15" s="1"/>
  <c r="C24" i="15"/>
  <c r="C22" i="15"/>
  <c r="C20" i="15"/>
  <c r="C18" i="15"/>
  <c r="C17" i="15"/>
  <c r="O16" i="15"/>
  <c r="C16" i="15"/>
  <c r="Z14" i="15"/>
  <c r="C12" i="15"/>
  <c r="C11" i="15"/>
  <c r="C10" i="15"/>
  <c r="C9" i="15"/>
  <c r="C8" i="15"/>
  <c r="C7" i="15"/>
  <c r="Y6" i="15"/>
  <c r="D32" i="16" s="1"/>
  <c r="V6" i="15"/>
  <c r="U6" i="15"/>
  <c r="T6" i="15"/>
  <c r="S6" i="15"/>
  <c r="R6" i="15"/>
  <c r="Q6" i="15"/>
  <c r="P6" i="15"/>
  <c r="L6" i="15"/>
  <c r="K6" i="15"/>
  <c r="J6" i="15"/>
  <c r="I6" i="15"/>
  <c r="H6" i="15"/>
  <c r="G6" i="15"/>
  <c r="F6" i="15"/>
  <c r="E6" i="15"/>
  <c r="D6" i="15"/>
  <c r="A1" i="15"/>
  <c r="C263" i="14"/>
  <c r="C250" i="14"/>
  <c r="C233" i="14"/>
  <c r="C232" i="14"/>
  <c r="C216" i="14"/>
  <c r="C215" i="14" s="1"/>
  <c r="C203" i="14"/>
  <c r="C193" i="14"/>
  <c r="C189" i="14"/>
  <c r="C185" i="14"/>
  <c r="C184" i="14" s="1"/>
  <c r="C180" i="14"/>
  <c r="C179" i="14" s="1"/>
  <c r="C175" i="14"/>
  <c r="C172" i="14"/>
  <c r="C162" i="14"/>
  <c r="O26" i="15" s="1"/>
  <c r="Z26" i="15" s="1"/>
  <c r="C155" i="14"/>
  <c r="C146" i="14"/>
  <c r="C141" i="14"/>
  <c r="C136" i="14"/>
  <c r="C130" i="14"/>
  <c r="C127" i="14"/>
  <c r="C122" i="14"/>
  <c r="C117" i="14"/>
  <c r="C112" i="14"/>
  <c r="C102" i="14"/>
  <c r="C99" i="14"/>
  <c r="C93" i="14"/>
  <c r="C89" i="14"/>
  <c r="C85" i="14"/>
  <c r="C81" i="14"/>
  <c r="C75" i="14"/>
  <c r="C70" i="14"/>
  <c r="C54" i="14"/>
  <c r="C48" i="14"/>
  <c r="C43" i="14"/>
  <c r="C39" i="14"/>
  <c r="C35" i="14"/>
  <c r="C31" i="14"/>
  <c r="C27" i="14"/>
  <c r="C21" i="14"/>
  <c r="C15" i="14"/>
  <c r="C7" i="14"/>
  <c r="A1" i="14"/>
  <c r="C72" i="13"/>
  <c r="C32" i="15" s="1"/>
  <c r="C68" i="13"/>
  <c r="C59" i="13"/>
  <c r="C46" i="13"/>
  <c r="C42" i="13"/>
  <c r="C13" i="15" s="1"/>
  <c r="C35" i="13"/>
  <c r="C21" i="15" s="1"/>
  <c r="C30" i="13"/>
  <c r="C31" i="15" s="1"/>
  <c r="C24" i="13"/>
  <c r="C19" i="15" s="1"/>
  <c r="C17" i="13"/>
  <c r="C15" i="15" s="1"/>
  <c r="C7" i="13"/>
  <c r="C27" i="15" s="1"/>
  <c r="A1" i="13"/>
  <c r="D114" i="9"/>
  <c r="B114" i="9"/>
  <c r="D110" i="9"/>
  <c r="B110" i="9"/>
  <c r="D106" i="9"/>
  <c r="B106" i="9"/>
  <c r="D102" i="9"/>
  <c r="B102" i="9"/>
  <c r="D101" i="9"/>
  <c r="B92" i="9"/>
  <c r="B91" i="9" s="1"/>
  <c r="D91" i="9"/>
  <c r="B86" i="9"/>
  <c r="B85" i="9" s="1"/>
  <c r="B84" i="9" s="1"/>
  <c r="D85" i="9"/>
  <c r="D84" i="9" s="1"/>
  <c r="B80" i="9"/>
  <c r="D75" i="9"/>
  <c r="B75" i="9"/>
  <c r="D53" i="9"/>
  <c r="B53" i="9"/>
  <c r="D14" i="9"/>
  <c r="B14" i="9"/>
  <c r="D7" i="9"/>
  <c r="B7" i="9"/>
  <c r="F74" i="8"/>
  <c r="C74" i="8"/>
  <c r="F73" i="8"/>
  <c r="C73" i="8"/>
  <c r="F72" i="8"/>
  <c r="C72" i="8"/>
  <c r="F71" i="8"/>
  <c r="F69" i="8" s="1"/>
  <c r="C71" i="8"/>
  <c r="F70" i="8"/>
  <c r="C70" i="8"/>
  <c r="C69" i="8" s="1"/>
  <c r="H69" i="8"/>
  <c r="G69" i="8"/>
  <c r="E69" i="8"/>
  <c r="D69" i="8"/>
  <c r="F68" i="8"/>
  <c r="C68" i="8"/>
  <c r="F67" i="8"/>
  <c r="C67" i="8"/>
  <c r="F66" i="8"/>
  <c r="C66" i="8"/>
  <c r="F65" i="8"/>
  <c r="F64" i="8" s="1"/>
  <c r="C65" i="8"/>
  <c r="H64" i="8"/>
  <c r="G64" i="8"/>
  <c r="E64" i="8"/>
  <c r="D64" i="8"/>
  <c r="F63" i="8"/>
  <c r="C63" i="8"/>
  <c r="F62" i="8"/>
  <c r="C62" i="8"/>
  <c r="F61" i="8"/>
  <c r="F60" i="8" s="1"/>
  <c r="C61" i="8"/>
  <c r="C60" i="8" s="1"/>
  <c r="H60" i="8"/>
  <c r="G60" i="8"/>
  <c r="E60" i="8"/>
  <c r="D60" i="8"/>
  <c r="F59" i="8"/>
  <c r="C59" i="8"/>
  <c r="F58" i="8"/>
  <c r="C58" i="8"/>
  <c r="F57" i="8"/>
  <c r="C57" i="8"/>
  <c r="F56" i="8"/>
  <c r="F54" i="8" s="1"/>
  <c r="C56" i="8"/>
  <c r="F55" i="8"/>
  <c r="C55" i="8"/>
  <c r="C54" i="8" s="1"/>
  <c r="H54" i="8"/>
  <c r="G54" i="8"/>
  <c r="E54" i="8"/>
  <c r="D54" i="8"/>
  <c r="F53" i="8"/>
  <c r="C53" i="8"/>
  <c r="F52" i="8"/>
  <c r="C52" i="8"/>
  <c r="F51" i="8"/>
  <c r="C51" i="8"/>
  <c r="F50" i="8"/>
  <c r="F49" i="8" s="1"/>
  <c r="C50" i="8"/>
  <c r="H49" i="8"/>
  <c r="G49" i="8"/>
  <c r="E49" i="8"/>
  <c r="D49" i="8"/>
  <c r="F48" i="8"/>
  <c r="C48" i="8"/>
  <c r="F47" i="8"/>
  <c r="C47" i="8"/>
  <c r="F46" i="8"/>
  <c r="F45" i="8" s="1"/>
  <c r="C46" i="8"/>
  <c r="C45" i="8" s="1"/>
  <c r="H45" i="8"/>
  <c r="G45" i="8"/>
  <c r="E45" i="8"/>
  <c r="D45" i="8"/>
  <c r="F44" i="8"/>
  <c r="C44" i="8"/>
  <c r="C42" i="8" s="1"/>
  <c r="F43" i="8"/>
  <c r="C43" i="8"/>
  <c r="H42" i="8"/>
  <c r="G42" i="8"/>
  <c r="F42" i="8"/>
  <c r="E42" i="8"/>
  <c r="D42" i="8"/>
  <c r="F41" i="8"/>
  <c r="C41" i="8"/>
  <c r="F40" i="8"/>
  <c r="C40" i="8"/>
  <c r="F39" i="8"/>
  <c r="C39" i="8"/>
  <c r="H38" i="8"/>
  <c r="G38" i="8"/>
  <c r="F38" i="8"/>
  <c r="E38" i="8"/>
  <c r="D38" i="8"/>
  <c r="F37" i="8"/>
  <c r="C37" i="8"/>
  <c r="F36" i="8"/>
  <c r="C36" i="8"/>
  <c r="F35" i="8"/>
  <c r="C35" i="8"/>
  <c r="F34" i="8"/>
  <c r="C34" i="8"/>
  <c r="F33" i="8"/>
  <c r="C33" i="8"/>
  <c r="C31" i="8" s="1"/>
  <c r="F32" i="8"/>
  <c r="C32" i="8"/>
  <c r="H31" i="8"/>
  <c r="G31" i="8"/>
  <c r="F31" i="8"/>
  <c r="E31" i="8"/>
  <c r="D31" i="8"/>
  <c r="F30" i="8"/>
  <c r="C30" i="8"/>
  <c r="F29" i="8"/>
  <c r="C29" i="8"/>
  <c r="F28" i="8"/>
  <c r="C28" i="8"/>
  <c r="F27" i="8"/>
  <c r="C27" i="8"/>
  <c r="F26" i="8"/>
  <c r="C26" i="8"/>
  <c r="F25" i="8"/>
  <c r="C25" i="8"/>
  <c r="F24" i="8"/>
  <c r="F23" i="8" s="1"/>
  <c r="C24" i="8"/>
  <c r="H23" i="8"/>
  <c r="G23" i="8"/>
  <c r="E23" i="8"/>
  <c r="D23" i="8"/>
  <c r="F22" i="8"/>
  <c r="C22" i="8"/>
  <c r="F21" i="8"/>
  <c r="C21" i="8"/>
  <c r="F20" i="8"/>
  <c r="C20" i="8"/>
  <c r="F19" i="8"/>
  <c r="C19" i="8"/>
  <c r="F18" i="8"/>
  <c r="C18" i="8"/>
  <c r="F17" i="8"/>
  <c r="C17" i="8"/>
  <c r="F16" i="8"/>
  <c r="C16" i="8"/>
  <c r="F15" i="8"/>
  <c r="C15" i="8"/>
  <c r="F14" i="8"/>
  <c r="C14" i="8"/>
  <c r="F13" i="8"/>
  <c r="F12" i="8" s="1"/>
  <c r="C13" i="8"/>
  <c r="C12" i="8" s="1"/>
  <c r="H12" i="8"/>
  <c r="G12" i="8"/>
  <c r="E12" i="8"/>
  <c r="E6" i="8" s="1"/>
  <c r="D12" i="8"/>
  <c r="F11" i="8"/>
  <c r="C11" i="8"/>
  <c r="F10" i="8"/>
  <c r="C10" i="8"/>
  <c r="F9" i="8"/>
  <c r="F7" i="8" s="1"/>
  <c r="C9" i="8"/>
  <c r="F8" i="8"/>
  <c r="C8" i="8"/>
  <c r="H7" i="8"/>
  <c r="H6" i="8" s="1"/>
  <c r="G7" i="8"/>
  <c r="G6" i="8" s="1"/>
  <c r="E7" i="8"/>
  <c r="D7" i="8"/>
  <c r="C7" i="8"/>
  <c r="D6" i="8"/>
  <c r="A1" i="8"/>
  <c r="C1314" i="6"/>
  <c r="C1309" i="6"/>
  <c r="C1304" i="6"/>
  <c r="C1300" i="6"/>
  <c r="C1297" i="6"/>
  <c r="C1293" i="6"/>
  <c r="C1289" i="6"/>
  <c r="C1276" i="6"/>
  <c r="C1268" i="6"/>
  <c r="C1261" i="6"/>
  <c r="C1250" i="6"/>
  <c r="C1236" i="6"/>
  <c r="C1230" i="6"/>
  <c r="C1224" i="6"/>
  <c r="C1206" i="6"/>
  <c r="C1201" i="6"/>
  <c r="C1197" i="6"/>
  <c r="C1185" i="6"/>
  <c r="C1182" i="6"/>
  <c r="C1167" i="6"/>
  <c r="C1140" i="6"/>
  <c r="C1129" i="6"/>
  <c r="C1126" i="6"/>
  <c r="C1123" i="6"/>
  <c r="C1117" i="6"/>
  <c r="C1107" i="6"/>
  <c r="C1100" i="6"/>
  <c r="C1096" i="6"/>
  <c r="C1090" i="6"/>
  <c r="C1080" i="6"/>
  <c r="C1073" i="6"/>
  <c r="C1065" i="6"/>
  <c r="C1058" i="6"/>
  <c r="C1047" i="6"/>
  <c r="C1042" i="6"/>
  <c r="C1026" i="6"/>
  <c r="C1016" i="6"/>
  <c r="C1012" i="6"/>
  <c r="C1007" i="6"/>
  <c r="C1000" i="6"/>
  <c r="C990" i="6"/>
  <c r="C980" i="6"/>
  <c r="C958" i="6"/>
  <c r="C954" i="6"/>
  <c r="C951" i="6"/>
  <c r="C945" i="6"/>
  <c r="C938" i="6"/>
  <c r="C927" i="6"/>
  <c r="C899" i="6"/>
  <c r="C877" i="6"/>
  <c r="C851" i="6"/>
  <c r="C848" i="6"/>
  <c r="C846" i="6"/>
  <c r="C844" i="6"/>
  <c r="C841" i="6"/>
  <c r="C839" i="6"/>
  <c r="C828" i="6"/>
  <c r="C825" i="6"/>
  <c r="C814" i="6"/>
  <c r="C812" i="6"/>
  <c r="C810" i="6"/>
  <c r="C804" i="6"/>
  <c r="C802" i="6"/>
  <c r="C800" i="6"/>
  <c r="C797" i="6"/>
  <c r="C794" i="6"/>
  <c r="C788" i="6"/>
  <c r="C781" i="6"/>
  <c r="C774" i="6"/>
  <c r="C765" i="6"/>
  <c r="C761" i="6"/>
  <c r="C751" i="6"/>
  <c r="C750" i="6"/>
  <c r="C748" i="6"/>
  <c r="C746" i="6"/>
  <c r="C737" i="6"/>
  <c r="C734" i="6"/>
  <c r="C730" i="6"/>
  <c r="C726" i="6"/>
  <c r="C721" i="6"/>
  <c r="C717" i="6"/>
  <c r="C714" i="6"/>
  <c r="C702" i="6"/>
  <c r="C698" i="6"/>
  <c r="C683" i="6"/>
  <c r="C678" i="6"/>
  <c r="C675" i="6"/>
  <c r="C672" i="6"/>
  <c r="C664" i="6"/>
  <c r="C660" i="6"/>
  <c r="C656" i="6"/>
  <c r="C653" i="6"/>
  <c r="C650" i="6"/>
  <c r="C647" i="6"/>
  <c r="C644" i="6"/>
  <c r="C641" i="6"/>
  <c r="C635" i="6"/>
  <c r="C626" i="6"/>
  <c r="C618" i="6"/>
  <c r="C611" i="6"/>
  <c r="C602" i="6"/>
  <c r="C592" i="6"/>
  <c r="C588" i="6"/>
  <c r="C579" i="6"/>
  <c r="C577" i="6"/>
  <c r="C569" i="6"/>
  <c r="C550" i="6"/>
  <c r="C545" i="6"/>
  <c r="C537" i="6"/>
  <c r="C528" i="6"/>
  <c r="C517" i="6"/>
  <c r="C509" i="6"/>
  <c r="C493" i="6"/>
  <c r="C487" i="6"/>
  <c r="C483" i="6"/>
  <c r="C479" i="6"/>
  <c r="C472" i="6"/>
  <c r="C467" i="6"/>
  <c r="C462" i="6"/>
  <c r="C457" i="6"/>
  <c r="C451" i="6"/>
  <c r="C442" i="6"/>
  <c r="C437" i="6"/>
  <c r="C436" i="6"/>
  <c r="C434" i="6"/>
  <c r="C427" i="6"/>
  <c r="C421" i="6"/>
  <c r="C417" i="6"/>
  <c r="C413" i="6"/>
  <c r="C409" i="6"/>
  <c r="C403" i="6"/>
  <c r="C397" i="6"/>
  <c r="C390" i="6"/>
  <c r="C385" i="6"/>
  <c r="C381" i="6"/>
  <c r="C375" i="6"/>
  <c r="C367" i="6"/>
  <c r="C357" i="6"/>
  <c r="C347" i="6"/>
  <c r="C333" i="6"/>
  <c r="C324" i="6"/>
  <c r="C316" i="6"/>
  <c r="C309" i="6"/>
  <c r="C298" i="6"/>
  <c r="C295" i="6"/>
  <c r="C292" i="6"/>
  <c r="C284" i="6"/>
  <c r="C282" i="6"/>
  <c r="C280" i="6"/>
  <c r="C276" i="6"/>
  <c r="C275" i="6"/>
  <c r="C273" i="6"/>
  <c r="C267" i="6"/>
  <c r="C262" i="6"/>
  <c r="C260" i="6"/>
  <c r="C255" i="6"/>
  <c r="C249" i="6"/>
  <c r="C246" i="6"/>
  <c r="C243" i="6"/>
  <c r="C236" i="6"/>
  <c r="C232" i="6"/>
  <c r="C217" i="6"/>
  <c r="C210" i="6"/>
  <c r="C204" i="6"/>
  <c r="C198" i="6"/>
  <c r="C190" i="6"/>
  <c r="C183" i="6"/>
  <c r="C176" i="6"/>
  <c r="C169" i="6"/>
  <c r="C162" i="6"/>
  <c r="C155" i="6"/>
  <c r="C149" i="6"/>
  <c r="C141" i="6"/>
  <c r="C134" i="6"/>
  <c r="C122" i="6"/>
  <c r="C111" i="6"/>
  <c r="C102" i="6"/>
  <c r="C89" i="6"/>
  <c r="C80" i="6"/>
  <c r="C72" i="6"/>
  <c r="C61" i="6"/>
  <c r="C50" i="6"/>
  <c r="C39" i="6"/>
  <c r="C28" i="6"/>
  <c r="C19" i="6"/>
  <c r="C7" i="6"/>
  <c r="C6" i="6"/>
  <c r="A1" i="6"/>
  <c r="C699" i="5"/>
  <c r="C693" i="5"/>
  <c r="C690" i="5"/>
  <c r="C685" i="5"/>
  <c r="C681" i="5"/>
  <c r="C672" i="5"/>
  <c r="C666" i="5"/>
  <c r="C662" i="5"/>
  <c r="C655" i="5"/>
  <c r="C650" i="5"/>
  <c r="C641" i="5"/>
  <c r="C637" i="5" s="1"/>
  <c r="C638" i="5"/>
  <c r="C631" i="5"/>
  <c r="C628" i="5"/>
  <c r="C626" i="5"/>
  <c r="C623" i="5"/>
  <c r="C619" i="5"/>
  <c r="C618" i="5"/>
  <c r="C611" i="5"/>
  <c r="C580" i="5"/>
  <c r="C579" i="5" s="1"/>
  <c r="C576" i="5"/>
  <c r="C573" i="5"/>
  <c r="C570" i="5"/>
  <c r="C568" i="5"/>
  <c r="C566" i="5"/>
  <c r="C564" i="5"/>
  <c r="C561" i="5"/>
  <c r="C556" i="5"/>
  <c r="C551" i="5"/>
  <c r="C547" i="5"/>
  <c r="C543" i="5"/>
  <c r="C539" i="5"/>
  <c r="C530" i="5"/>
  <c r="C526" i="5"/>
  <c r="C523" i="5"/>
  <c r="C516" i="5"/>
  <c r="C511" i="5"/>
  <c r="C504" i="5"/>
  <c r="C501" i="5"/>
  <c r="C497" i="5"/>
  <c r="C491" i="5"/>
  <c r="C486" i="5"/>
  <c r="C480" i="5"/>
  <c r="C477" i="5"/>
  <c r="C475" i="5"/>
  <c r="C471" i="5"/>
  <c r="C466" i="5"/>
  <c r="C463" i="5"/>
  <c r="C458" i="5"/>
  <c r="C455" i="5"/>
  <c r="C453" i="5"/>
  <c r="C451" i="5"/>
  <c r="C449" i="5"/>
  <c r="C446" i="5"/>
  <c r="C443" i="5"/>
  <c r="C432" i="5"/>
  <c r="C430" i="5"/>
  <c r="C428" i="5"/>
  <c r="C425" i="5"/>
  <c r="C422" i="5"/>
  <c r="C420" i="5"/>
  <c r="C418" i="5"/>
  <c r="C415" i="5"/>
  <c r="C413" i="5"/>
  <c r="C408" i="5"/>
  <c r="C405" i="5"/>
  <c r="C402" i="5"/>
  <c r="C386" i="5"/>
  <c r="C382" i="5"/>
  <c r="C371" i="5"/>
  <c r="C359" i="5"/>
  <c r="C354" i="5"/>
  <c r="C351" i="5"/>
  <c r="C348" i="5"/>
  <c r="C345" i="5"/>
  <c r="C341" i="5"/>
  <c r="C334" i="5"/>
  <c r="C330" i="5"/>
  <c r="C326" i="5"/>
  <c r="C323" i="5"/>
  <c r="C320" i="5"/>
  <c r="C311" i="5"/>
  <c r="C302" i="5"/>
  <c r="C297" i="5"/>
  <c r="C296" i="5"/>
  <c r="C287" i="5"/>
  <c r="C272" i="5"/>
  <c r="C271" i="5"/>
  <c r="C266" i="5"/>
  <c r="C260" i="5"/>
  <c r="C259" i="5" s="1"/>
  <c r="C253" i="5"/>
  <c r="C248" i="5"/>
  <c r="C234" i="5"/>
  <c r="C225" i="5"/>
  <c r="C221" i="5"/>
  <c r="C217" i="5"/>
  <c r="C194" i="5"/>
  <c r="C188" i="5"/>
  <c r="C183" i="5"/>
  <c r="C178" i="5"/>
  <c r="C173" i="5"/>
  <c r="C168" i="5"/>
  <c r="C163" i="5"/>
  <c r="C158" i="5"/>
  <c r="C153" i="5"/>
  <c r="C148" i="5"/>
  <c r="C143" i="5"/>
  <c r="C138" i="5"/>
  <c r="C133" i="5"/>
  <c r="C115" i="5"/>
  <c r="C105" i="5"/>
  <c r="C99" i="5"/>
  <c r="C95" i="5"/>
  <c r="C69" i="5" s="1"/>
  <c r="C86" i="5"/>
  <c r="C62" i="5"/>
  <c r="C50" i="5"/>
  <c r="C49" i="5" s="1"/>
  <c r="C46" i="5"/>
  <c r="C42" i="5"/>
  <c r="C8" i="5"/>
  <c r="C7" i="5" s="1"/>
  <c r="A1" i="5"/>
  <c r="A2" i="2"/>
  <c r="A1" i="2"/>
  <c r="C23" i="8" l="1"/>
  <c r="C6" i="14"/>
  <c r="B11" i="24"/>
  <c r="C549" i="6"/>
  <c r="O11" i="15"/>
  <c r="Z11" i="15" s="1"/>
  <c r="C358" i="5"/>
  <c r="C957" i="6"/>
  <c r="O12" i="15"/>
  <c r="C42" i="14"/>
  <c r="O20" i="15"/>
  <c r="Z20" i="15" s="1"/>
  <c r="O7" i="15"/>
  <c r="Z7" i="15" s="1"/>
  <c r="H11" i="24"/>
  <c r="C329" i="5"/>
  <c r="C1079" i="6"/>
  <c r="Z30" i="15"/>
  <c r="C385" i="5"/>
  <c r="C294" i="6"/>
  <c r="C384" i="6"/>
  <c r="C850" i="6"/>
  <c r="C1184" i="6"/>
  <c r="C38" i="8"/>
  <c r="C6" i="8" s="1"/>
  <c r="C49" i="8"/>
  <c r="C64" i="8"/>
  <c r="Z13" i="15"/>
  <c r="O13" i="15"/>
  <c r="O22" i="15"/>
  <c r="Z22" i="15" s="1"/>
  <c r="D7" i="20"/>
  <c r="D6" i="20" s="1"/>
  <c r="D5" i="20" s="1"/>
  <c r="D6" i="9"/>
  <c r="Z12" i="15"/>
  <c r="Z16" i="15"/>
  <c r="B6" i="9"/>
  <c r="B101" i="9"/>
  <c r="C53" i="14"/>
  <c r="B7" i="16"/>
  <c r="B6" i="16" s="1"/>
  <c r="C7" i="20"/>
  <c r="C6" i="20" s="1"/>
  <c r="C5" i="20" s="1"/>
  <c r="C6" i="5"/>
  <c r="F6" i="8"/>
  <c r="C357" i="5"/>
  <c r="C235" i="6"/>
  <c r="C1015" i="6"/>
  <c r="C1099" i="6"/>
  <c r="C1302" i="6"/>
  <c r="C677" i="6"/>
  <c r="C827" i="6"/>
  <c r="C1139" i="6"/>
  <c r="C492" i="6"/>
  <c r="C1249" i="6"/>
  <c r="C1205" i="6"/>
  <c r="C1299" i="6"/>
  <c r="C56" i="13"/>
  <c r="O9" i="15"/>
  <c r="Z9" i="15" s="1"/>
  <c r="C135" i="14"/>
  <c r="O18" i="15"/>
  <c r="Z18" i="15" s="1"/>
  <c r="O25" i="15"/>
  <c r="Z25" i="15" s="1"/>
  <c r="C6" i="13"/>
  <c r="Z8" i="15"/>
  <c r="Z27" i="15"/>
  <c r="O17" i="15"/>
  <c r="Z17" i="15" s="1"/>
  <c r="C14" i="14"/>
  <c r="O8" i="15"/>
  <c r="D7" i="16"/>
  <c r="D6" i="16" s="1"/>
  <c r="B10" i="24"/>
  <c r="C111" i="14"/>
  <c r="C188" i="14"/>
  <c r="O10" i="15"/>
  <c r="Z10" i="15" s="1"/>
  <c r="C23" i="15"/>
  <c r="C30" i="14"/>
  <c r="O15" i="15"/>
  <c r="Z15" i="15" s="1"/>
  <c r="O19" i="15"/>
  <c r="Z19" i="15" s="1"/>
  <c r="O21" i="15"/>
  <c r="Z21" i="15" s="1"/>
  <c r="O23" i="15"/>
  <c r="O27" i="15"/>
  <c r="O31" i="15"/>
  <c r="Z31" i="15" s="1"/>
  <c r="C249" i="14"/>
  <c r="Z23" i="15" l="1"/>
  <c r="C5" i="6"/>
  <c r="D5" i="9" s="1"/>
  <c r="O33" i="15"/>
  <c r="O32" i="15"/>
  <c r="Z32" i="15" s="1"/>
  <c r="C5" i="14"/>
  <c r="C5" i="5"/>
  <c r="B5" i="9" s="1"/>
  <c r="B124" i="9" s="1"/>
  <c r="C6" i="15"/>
  <c r="C5" i="13"/>
  <c r="O6" i="15"/>
  <c r="D5" i="16" s="1"/>
  <c r="D121" i="9" l="1"/>
  <c r="D123" i="9" s="1"/>
  <c r="B5" i="16"/>
  <c r="B34" i="16" s="1"/>
  <c r="D33" i="16" s="1"/>
  <c r="D34" i="16" s="1"/>
  <c r="Z6" i="15"/>
  <c r="D124" i="9"/>
</calcChain>
</file>

<file path=xl/sharedStrings.xml><?xml version="1.0" encoding="utf-8"?>
<sst xmlns="http://schemas.openxmlformats.org/spreadsheetml/2006/main" count="3437" uniqueCount="2793">
  <si>
    <t>001</t>
  </si>
  <si>
    <t>IB</t>
  </si>
  <si>
    <t>信息表</t>
  </si>
  <si>
    <t>期间名称</t>
  </si>
  <si>
    <t>2023年</t>
  </si>
  <si>
    <t>002</t>
  </si>
  <si>
    <t>ML</t>
  </si>
  <si>
    <t>录入表目录</t>
  </si>
  <si>
    <t>单位体系编码</t>
  </si>
  <si>
    <t>ZJS001DW</t>
  </si>
  <si>
    <t>003</t>
  </si>
  <si>
    <t>sheet1</t>
  </si>
  <si>
    <t>第一部分：一般公共预算</t>
  </si>
  <si>
    <t>单位编码</t>
  </si>
  <si>
    <t>00902290149008</t>
  </si>
  <si>
    <t>004</t>
  </si>
  <si>
    <t>L01</t>
  </si>
  <si>
    <t>一般公共预算收入决算录入表</t>
  </si>
  <si>
    <t>上级单位编码</t>
  </si>
  <si>
    <t>00902290149</t>
  </si>
  <si>
    <t>005</t>
  </si>
  <si>
    <t>L02</t>
  </si>
  <si>
    <t>一般公共预算支出决算功能分类录入表</t>
  </si>
  <si>
    <t>单位级次</t>
  </si>
  <si>
    <t>6</t>
  </si>
  <si>
    <t>010</t>
  </si>
  <si>
    <t>L03</t>
  </si>
  <si>
    <t>一般公共预算(基本)支出预算经济分类录入表</t>
  </si>
  <si>
    <t>单位全称</t>
  </si>
  <si>
    <t>龙山县</t>
  </si>
  <si>
    <t>013</t>
  </si>
  <si>
    <t>L04</t>
  </si>
  <si>
    <t>一般公共预算(基本)支出决算经济分类录入表</t>
  </si>
  <si>
    <t>单位简称</t>
  </si>
  <si>
    <t>006</t>
  </si>
  <si>
    <t>L05</t>
  </si>
  <si>
    <t>一般公共预算转移性收支决算录入表</t>
  </si>
  <si>
    <t>创建单位的级次</t>
  </si>
  <si>
    <t>null</t>
  </si>
  <si>
    <t>007</t>
  </si>
  <si>
    <t>L06</t>
  </si>
  <si>
    <t>一般公共预算收入预算变动情况录入表</t>
  </si>
  <si>
    <t>助记符 拼音首字母</t>
  </si>
  <si>
    <t>433130000KCAAAAAAAAAAAAAAAAAA001</t>
  </si>
  <si>
    <t>008</t>
  </si>
  <si>
    <t>L07</t>
  </si>
  <si>
    <t>一般公共预算支出预算变动及结余、结转情况录入表</t>
  </si>
  <si>
    <t>009</t>
  </si>
  <si>
    <t>sheet2</t>
  </si>
  <si>
    <t>第二部分：政府性基金预算</t>
  </si>
  <si>
    <t>行政区划代码</t>
  </si>
  <si>
    <t>433130000</t>
  </si>
  <si>
    <t>011</t>
  </si>
  <si>
    <t>L08</t>
  </si>
  <si>
    <t>政府性基金预算收入决算录入表</t>
  </si>
  <si>
    <t xml:space="preserve">行政区划类型 </t>
  </si>
  <si>
    <t/>
  </si>
  <si>
    <t>012</t>
  </si>
  <si>
    <t>L09</t>
  </si>
  <si>
    <t>政府性基金预算支出决算功能分类录入表</t>
  </si>
  <si>
    <t>财政区划代码</t>
  </si>
  <si>
    <t>0010</t>
  </si>
  <si>
    <t>L10</t>
  </si>
  <si>
    <t>政府性基金预算收支及结余情况录入表</t>
  </si>
  <si>
    <t xml:space="preserve">财政区划类型 </t>
  </si>
  <si>
    <t>0011</t>
  </si>
  <si>
    <t>L11</t>
  </si>
  <si>
    <t>政府性基金预算转移性收支决算录入表</t>
  </si>
  <si>
    <t>单位年度</t>
  </si>
  <si>
    <t>2023</t>
  </si>
  <si>
    <t>0012</t>
  </si>
  <si>
    <t>L12</t>
  </si>
  <si>
    <t>政府性基金预算收入预算变动情况录入表</t>
  </si>
  <si>
    <t>期间代码</t>
  </si>
  <si>
    <t>2023N</t>
  </si>
  <si>
    <t>0013</t>
  </si>
  <si>
    <t>L13</t>
  </si>
  <si>
    <t>政府性基金预算支出预算变动情况录入表</t>
  </si>
  <si>
    <t>舍位状态</t>
  </si>
  <si>
    <t>0</t>
  </si>
  <si>
    <t>0014</t>
  </si>
  <si>
    <t>sheet3</t>
  </si>
  <si>
    <t>第三部分：国有资本经营预算</t>
  </si>
  <si>
    <t>数值单位</t>
  </si>
  <si>
    <t>万元</t>
  </si>
  <si>
    <t>0015</t>
  </si>
  <si>
    <t>L14</t>
  </si>
  <si>
    <t>国有资本经营预算收支决算录入表</t>
  </si>
  <si>
    <t>0016</t>
  </si>
  <si>
    <t>L15</t>
  </si>
  <si>
    <t>国有资本经营预算转移性收支决算录入表</t>
  </si>
  <si>
    <t>0017</t>
  </si>
  <si>
    <t>sheet4</t>
  </si>
  <si>
    <t>第四部分:社会保险基金预算及政府债务情况</t>
  </si>
  <si>
    <t>0018</t>
  </si>
  <si>
    <t>L16</t>
  </si>
  <si>
    <t>社会保险基金预算收支及结余情况录入表</t>
  </si>
  <si>
    <t>0021</t>
  </si>
  <si>
    <t>L17</t>
  </si>
  <si>
    <t>地方政府债务余额情况录入表</t>
  </si>
  <si>
    <t>0022</t>
  </si>
  <si>
    <t>L18</t>
  </si>
  <si>
    <t>地方政府专项债务分项目余额情况录入表</t>
  </si>
  <si>
    <t>0025</t>
  </si>
  <si>
    <t>sheet5</t>
  </si>
  <si>
    <t>第五部分：补充资料</t>
  </si>
  <si>
    <t>0026</t>
  </si>
  <si>
    <t>L19</t>
  </si>
  <si>
    <t>乡镇一般公共预算收支决算录入表</t>
  </si>
  <si>
    <t>0027</t>
  </si>
  <si>
    <t>L20</t>
  </si>
  <si>
    <t>乡镇政府性基金预算收支决算录入表</t>
  </si>
  <si>
    <t>0028</t>
  </si>
  <si>
    <t>L21</t>
  </si>
  <si>
    <t>乡镇国有资本经营预算收支决算录入表</t>
  </si>
  <si>
    <t>0032</t>
  </si>
  <si>
    <t>L22</t>
  </si>
  <si>
    <t>基本数字录入表</t>
  </si>
  <si>
    <t>0031</t>
  </si>
  <si>
    <t>L23</t>
  </si>
  <si>
    <t>相关指标录入表</t>
  </si>
  <si>
    <t xml:space="preserve">单位名称  </t>
  </si>
  <si>
    <t>湖南省湘西土家族苗族自治州龙山县</t>
  </si>
  <si>
    <t xml:space="preserve">单位负责人  </t>
  </si>
  <si>
    <t>李良才</t>
  </si>
  <si>
    <t xml:space="preserve">处（科、股）负责人  </t>
  </si>
  <si>
    <t>田霈</t>
  </si>
  <si>
    <t xml:space="preserve">经办人  </t>
  </si>
  <si>
    <t>唐宏军</t>
  </si>
  <si>
    <t xml:space="preserve">联系电话  </t>
  </si>
  <si>
    <t>0743-6225247</t>
  </si>
  <si>
    <t xml:space="preserve">单位地址  </t>
  </si>
  <si>
    <t>湖南省湘西自治州龙山县民安镇建设路9-3号</t>
  </si>
  <si>
    <t xml:space="preserve">单位邮编  </t>
  </si>
  <si>
    <t>416800</t>
  </si>
  <si>
    <t xml:space="preserve">单位级次  </t>
  </si>
  <si>
    <t>区县级</t>
  </si>
  <si>
    <t xml:space="preserve">所在地区类型  </t>
  </si>
  <si>
    <t>省</t>
  </si>
  <si>
    <t xml:space="preserve">地区属性  </t>
  </si>
  <si>
    <t>中部</t>
  </si>
  <si>
    <t xml:space="preserve">计划单列市属性  </t>
  </si>
  <si>
    <t>无</t>
  </si>
  <si>
    <t xml:space="preserve">自治州属性  </t>
  </si>
  <si>
    <t>有</t>
  </si>
  <si>
    <t xml:space="preserve">区县类型  </t>
  </si>
  <si>
    <t>县(市)</t>
  </si>
  <si>
    <t xml:space="preserve">贫困县  </t>
  </si>
  <si>
    <t>已脱贫</t>
  </si>
  <si>
    <t xml:space="preserve">自治县  </t>
  </si>
  <si>
    <t>否</t>
  </si>
  <si>
    <t xml:space="preserve">省直管县  </t>
  </si>
  <si>
    <t xml:space="preserve">省直属县  </t>
  </si>
  <si>
    <t xml:space="preserve">区域面积  </t>
  </si>
  <si>
    <t>(平方公里)</t>
  </si>
  <si>
    <t xml:space="preserve">行政区划代码  </t>
  </si>
  <si>
    <t>433130</t>
  </si>
  <si>
    <t>录入01表</t>
  </si>
  <si>
    <t>第一部分:一般公共预算</t>
  </si>
  <si>
    <t>录入02表</t>
  </si>
  <si>
    <t>录入04表</t>
  </si>
  <si>
    <t>录入05表</t>
  </si>
  <si>
    <t>录入08表</t>
  </si>
  <si>
    <t>第二部分:政府性基金预算</t>
  </si>
  <si>
    <t>录入09表</t>
  </si>
  <si>
    <t>录入10表</t>
  </si>
  <si>
    <t>录入11表</t>
  </si>
  <si>
    <t>录入14表</t>
  </si>
  <si>
    <t>第三部分:国有资本经营预算</t>
  </si>
  <si>
    <t>录入15表</t>
  </si>
  <si>
    <t>录入16表</t>
  </si>
  <si>
    <t>录入17表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</si>
  <si>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</si>
  <si>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</si>
  <si>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</si>
  <si>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</si>
  <si>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</si>
  <si>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</si>
  <si>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</si>
  <si>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</si>
  <si>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</si>
  <si>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</si>
  <si>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</si>
  <si>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</si>
  <si>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</si>
  <si>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</si>
  <si>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</si>
  <si>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</si>
  <si>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</si>
  <si>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</si>
  <si>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</si>
  <si>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</si>
  <si>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</si>
  <si>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</si>
  <si>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</si>
  <si>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</si>
  <si>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</si>
  <si>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</si>
  <si>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</si>
  <si>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</si>
  <si>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</si>
  <si>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</si>
  <si>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</si>
  <si>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</si>
  <si>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</si>
  <si>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</si>
  <si>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</si>
  <si>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</si>
  <si>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</si>
  <si>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</si>
  <si>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</si>
  <si>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</si>
  <si>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</si>
  <si>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</si>
  <si>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</si>
  <si>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</si>
  <si>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</si>
  <si>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</si>
  <si>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</si>
  <si>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</si>
  <si>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</si>
  <si>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</si>
  <si>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</si>
  <si>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</si>
  <si>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</si>
  <si>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</si>
  <si>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</si>
  <si>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</si>
  <si>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</si>
  <si>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</si>
  <si>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</si>
  <si>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</si>
  <si>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</si>
  <si>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</si>
  <si>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</si>
  <si>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</si>
  <si>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</si>
  <si>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</si>
  <si>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</si>
  <si>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</si>
  <si>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</si>
  <si>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</si>
  <si>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</si>
  <si>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</si>
  <si>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</si>
  <si>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</si>
  <si>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</si>
  <si>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</si>
  <si>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</si>
  <si>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</si>
  <si>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</si>
  <si>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</si>
  <si>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</si>
  <si>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</si>
  <si>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</si>
  <si>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</si>
  <si>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</si>
  <si>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</si>
  <si>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</si>
  <si>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</si>
  <si>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</si>
  <si>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</si>
  <si>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</si>
  <si>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</si>
  <si>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</si>
  <si>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</si>
  <si>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</si>
  <si>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</si>
  <si>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</si>
  <si>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</si>
  <si>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</si>
  <si>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</si>
  <si>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</si>
  <si>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</si>
  <si>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</si>
  <si>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</si>
  <si>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</si>
  <si>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</si>
  <si>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</si>
  <si>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</si>
  <si>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</si>
  <si>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</si>
  <si>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</si>
  <si>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</si>
  <si>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</si>
  <si>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</si>
  <si>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</si>
  <si>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</si>
  <si>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</si>
  <si>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</si>
  <si>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</si>
  <si>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</si>
  <si>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</si>
  <si>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</si>
  <si>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</si>
  <si>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</si>
  <si>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</si>
  <si>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</si>
  <si>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</si>
  <si>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</si>
  <si>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</si>
  <si>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</si>
  <si>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</si>
  <si>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</si>
  <si>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</si>
  <si>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</si>
  <si>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</si>
  <si>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</si>
  <si>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</si>
  <si>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</si>
  <si>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</si>
  <si>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</si>
  <si>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</si>
  <si>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</si>
  <si>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</si>
  <si>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</si>
  <si>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</si>
  <si>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</si>
  <si>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</si>
  <si>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</si>
  <si>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</si>
  <si>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</si>
  <si>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</si>
  <si>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</si>
  <si>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</si>
  <si>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</si>
  <si>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</si>
  <si>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</si>
  <si>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</si>
  <si>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</si>
  <si>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</si>
  <si>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</si>
  <si>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</si>
  <si>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</si>
  <si>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</si>
  <si>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</si>
  <si>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</si>
  <si>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</si>
  <si>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</si>
  <si>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</si>
  <si>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</si>
  <si>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</si>
  <si>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</si>
  <si>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</si>
  <si>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</si>
  <si>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</si>
  <si>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</si>
  <si>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</si>
  <si>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</si>
  <si>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</si>
  <si>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</si>
  <si>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</si>
  <si>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</si>
  <si>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</si>
  <si>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</si>
  <si>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</si>
  <si>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</si>
  <si>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</si>
  <si>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</si>
  <si>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</si>
  <si>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</si>
  <si>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</si>
  <si>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</si>
  <si>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</si>
  <si>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</si>
  <si>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</si>
  <si>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</si>
  <si>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</si>
  <si>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</si>
  <si>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</si>
  <si>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</si>
  <si>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</si>
  <si>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</si>
  <si>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</si>
  <si>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</si>
  <si>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</si>
  <si>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</si>
  <si>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</si>
  <si>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</si>
  <si>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</si>
  <si>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</si>
  <si>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</si>
  <si>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</si>
  <si>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</si>
  <si>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</si>
  <si>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</si>
  <si>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</si>
  <si>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</si>
  <si>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</si>
  <si>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</si>
  <si>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</si>
  <si>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</si>
  <si>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</si>
  <si>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</si>
  <si>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</si>
  <si>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</si>
  <si>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</si>
  <si>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</si>
  <si>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</si>
  <si>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</si>
  <si>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</si>
  <si>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</si>
  <si>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</si>
  <si>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</si>
  <si>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</si>
  <si>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</si>
  <si>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</si>
  <si>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</si>
  <si>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</si>
  <si>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</si>
  <si>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</si>
  <si>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</si>
  <si>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</si>
  <si>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</si>
  <si>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</si>
  <si>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</si>
  <si>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</si>
  <si>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</si>
  <si>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</si>
  <si>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</si>
  <si>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</si>
  <si>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</si>
  <si>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</si>
  <si>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</si>
  <si>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</si>
  <si>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</si>
  <si>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</si>
  <si>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</si>
  <si>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</si>
  <si>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</si>
  <si>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</si>
  <si>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</si>
  <si>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</si>
  <si>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</si>
  <si>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</si>
  <si>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</si>
  <si>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</si>
  <si>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</si>
  <si>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</si>
  <si>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</si>
  <si>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</si>
  <si>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</si>
  <si>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</si>
  <si>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</si>
  <si>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</si>
  <si>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</si>
  <si>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</si>
  <si>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</si>
  <si>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</si>
  <si>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</si>
  <si>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</si>
  <si>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</si>
  <si>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</si>
  <si>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</si>
  <si>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</si>
  <si>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</si>
  <si>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</si>
  <si>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</si>
  <si>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</si>
  <si>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</si>
  <si>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</si>
  <si>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</si>
  <si>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</si>
  <si>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</si>
  <si>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</si>
  <si>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</si>
  <si>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</si>
  <si>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</si>
  <si>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</si>
  <si>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</si>
  <si>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</si>
  <si>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</si>
  <si>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</si>
  <si>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</si>
  <si>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</si>
  <si>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</si>
  <si>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</si>
  <si>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</si>
  <si>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</si>
  <si>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</si>
  <si>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</si>
  <si>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</si>
  <si>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</si>
  <si>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</si>
  <si>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</si>
  <si>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</si>
  <si>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</si>
  <si>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</si>
  <si>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</si>
  <si>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</si>
  <si>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</si>
  <si>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</si>
  <si>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</si>
  <si>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</si>
  <si>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</si>
  <si>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</si>
  <si>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</si>
  <si>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</si>
  <si>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</si>
  <si>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</si>
  <si>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</si>
  <si>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</si>
  <si>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</si>
  <si>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</si>
  <si>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</si>
  <si>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</si>
  <si>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</si>
  <si>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</si>
  <si>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</si>
  <si>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</si>
  <si>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</si>
  <si>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</si>
  <si>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</si>
  <si>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</si>
  <si>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</si>
  <si>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</si>
  <si>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</si>
  <si>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</si>
  <si>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</si>
  <si>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</si>
  <si>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</si>
  <si>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</si>
  <si>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</si>
  <si>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</si>
  <si>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</si>
  <si>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</si>
  <si>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</si>
  <si>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</si>
  <si>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</si>
  <si>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</si>
  <si>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</si>
  <si>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</si>
  <si>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</si>
  <si>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</si>
  <si>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</si>
  <si>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</si>
  <si>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</si>
  <si>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</si>
  <si>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</si>
  <si>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</si>
  <si>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</si>
  <si>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</si>
  <si>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</si>
  <si>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</si>
  <si>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</si>
  <si>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</si>
  <si>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</si>
  <si>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</si>
  <si>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</si>
  <si>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</si>
  <si>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</si>
  <si>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</si>
  <si>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</si>
  <si>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</si>
  <si>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</si>
  <si>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</si>
  <si>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</si>
  <si>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</si>
  <si>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</si>
  <si>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</si>
  <si>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</si>
  <si>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</si>
  <si>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</si>
  <si>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</si>
  <si>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</si>
  <si>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</si>
  <si>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</si>
  <si>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</si>
  <si>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</si>
  <si>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</si>
  <si>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</si>
  <si>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</si>
  <si>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</si>
  <si>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</si>
  <si>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</si>
  <si>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</si>
  <si>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</si>
  <si>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</si>
  <si>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</si>
  <si>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</si>
  <si>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</si>
  <si>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</si>
  <si>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</si>
  <si>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</si>
  <si>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</si>
  <si>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</si>
  <si>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</si>
  <si>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</si>
  <si>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</si>
  <si>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</si>
  <si>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</si>
  <si>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</si>
  <si>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</si>
  <si>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</si>
  <si>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</si>
  <si>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</si>
  <si>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</si>
  <si>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</si>
  <si>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</si>
  <si>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</si>
  <si>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</si>
  <si>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</si>
  <si>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</si>
  <si>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</si>
  <si>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</si>
  <si>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</si>
  <si>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</si>
  <si>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</si>
  <si>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</si>
  <si>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</si>
  <si>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</si>
  <si>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</si>
  <si>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</si>
  <si>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</si>
  <si>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</si>
  <si>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</si>
  <si>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</si>
  <si>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</si>
  <si>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</si>
  <si>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</si>
  <si>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</si>
  <si>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</si>
  <si>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</si>
  <si>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</si>
  <si>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</si>
  <si>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</si>
  <si>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</si>
  <si>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</si>
  <si>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</si>
  <si>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</si>
  <si>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</si>
  <si>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</si>
  <si>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</si>
  <si>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</si>
  <si>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</si>
  <si>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</si>
  <si>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</si>
  <si>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</si>
  <si>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</si>
  <si>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</si>
  <si>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</si>
  <si>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</si>
  <si>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</si>
  <si>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</si>
  <si>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</si>
  <si>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</si>
  <si>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</si>
  <si>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</si>
  <si>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</si>
  <si>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</si>
  <si>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</si>
  <si>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</si>
  <si>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</si>
  <si>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</si>
  <si>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</si>
  <si>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</si>
  <si>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</si>
  <si>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</si>
  <si>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</si>
  <si>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</si>
  <si>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</si>
  <si>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</si>
  <si>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</si>
  <si>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</si>
  <si>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</si>
  <si>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</si>
  <si>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</si>
  <si>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</si>
  <si>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</si>
  <si>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</si>
  <si>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</si>
  <si>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</si>
  <si>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</si>
  <si>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</si>
  <si>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</si>
  <si>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</si>
  <si>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</si>
  <si>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</si>
  <si>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</si>
  <si>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</si>
  <si>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</si>
  <si>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</si>
  <si>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</si>
  <si>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</si>
  <si>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</si>
  <si>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</si>
  <si>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</si>
  <si>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</si>
  <si>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</si>
  <si>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</si>
  <si>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</si>
  <si>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</si>
  <si>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</si>
  <si>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</si>
  <si>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</si>
  <si>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</si>
  <si>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</si>
  <si>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</si>
  <si>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</si>
  <si>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</si>
  <si>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</si>
  <si>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</si>
  <si>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</si>
  <si>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</si>
  <si>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</si>
  <si>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</si>
  <si>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</si>
  <si>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</si>
  <si>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</si>
  <si>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</si>
  <si>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</si>
  <si>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</si>
  <si>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</si>
  <si>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</si>
  <si>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</si>
  <si>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</si>
  <si>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</si>
  <si>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</si>
  <si>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</si>
  <si>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</si>
  <si>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</si>
  <si>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</si>
  <si>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</si>
  <si>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</si>
  <si>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</si>
  <si>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</si>
  <si>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</si>
  <si>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</si>
  <si>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</si>
  <si>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</si>
  <si>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</si>
  <si>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</si>
  <si>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</si>
  <si>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</si>
  <si>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</si>
  <si>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</si>
  <si>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</si>
  <si>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</si>
  <si>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</si>
  <si>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</si>
  <si>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</si>
  <si>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</si>
  <si>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</si>
  <si>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</si>
  <si>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</si>
  <si>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</si>
  <si>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</si>
  <si>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</si>
  <si>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</si>
  <si>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</si>
  <si>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</si>
  <si>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</si>
  <si>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</si>
  <si>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</si>
  <si>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</si>
  <si>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</si>
  <si>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</si>
  <si>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</si>
  <si>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</si>
  <si>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</si>
  <si>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</si>
  <si>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</si>
  <si>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</si>
  <si>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</si>
  <si>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</si>
  <si>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</si>
  <si>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</si>
  <si>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</si>
  <si>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</si>
  <si>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</si>
  <si>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</si>
  <si>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</si>
  <si>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</si>
  <si>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</si>
  <si>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</si>
  <si>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</si>
  <si>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</si>
  <si>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</si>
  <si>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</si>
  <si>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</si>
  <si>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</si>
  <si>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</si>
  <si>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</si>
  <si>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</si>
  <si>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</si>
  <si>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</si>
  <si>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</si>
  <si>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</si>
  <si>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</si>
  <si>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</si>
  <si>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</si>
  <si>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</si>
  <si>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</si>
  <si>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</si>
  <si>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</si>
  <si>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</si>
  <si>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</si>
  <si>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</si>
  <si>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</si>
  <si>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</si>
  <si>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</si>
  <si>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</si>
  <si>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</si>
  <si>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</si>
  <si>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</si>
  <si>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</si>
  <si>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</si>
  <si>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</si>
  <si>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</si>
  <si>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</si>
  <si>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</si>
  <si>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</si>
  <si>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</si>
  <si>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</si>
  <si>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</si>
  <si>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</si>
  <si>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</si>
  <si>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</si>
  <si>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</si>
  <si>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</si>
  <si>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</si>
  <si>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</si>
  <si>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</si>
  <si>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</si>
  <si>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</si>
  <si>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</si>
  <si>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</si>
  <si>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</si>
  <si>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</si>
  <si>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</si>
  <si>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</si>
  <si>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</si>
  <si>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</si>
  <si>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</si>
  <si>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</si>
  <si>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</si>
  <si>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</si>
  <si>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</si>
  <si>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</si>
  <si>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</si>
  <si>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</si>
  <si>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</si>
  <si>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</si>
  <si>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</si>
  <si>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</si>
  <si>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</si>
  <si>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</si>
  <si>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</si>
  <si>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</si>
  <si>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</si>
  <si>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</si>
  <si>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</si>
  <si>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</si>
  <si>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</si>
  <si>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</si>
  <si>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</si>
  <si>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</si>
  <si>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</si>
  <si>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</si>
  <si>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</si>
  <si>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</si>
  <si>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</si>
  <si>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</si>
  <si>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</si>
  <si>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</si>
  <si>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</si>
  <si>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</si>
  <si>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</si>
  <si>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</si>
  <si>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</si>
  <si>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</si>
  <si>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</si>
  <si>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</si>
  <si>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</si>
  <si>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</si>
  <si>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</si>
  <si>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</si>
  <si>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</si>
  <si>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</si>
  <si>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</si>
  <si>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</si>
  <si>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</si>
  <si>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</si>
  <si>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</si>
  <si>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</si>
  <si>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</si>
  <si>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</si>
  <si>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</si>
  <si>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</si>
  <si>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</si>
  <si>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</si>
  <si>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</si>
  <si>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</si>
  <si>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</si>
  <si>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</si>
  <si>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</si>
  <si>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</si>
  <si>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</si>
  <si>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</si>
  <si>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</si>
  <si>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</si>
  <si>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</si>
  <si>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</si>
  <si>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</si>
  <si>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</si>
  <si>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</si>
  <si>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</si>
  <si>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</si>
  <si>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</si>
  <si>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</si>
  <si>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</si>
  <si>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</si>
  <si>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</si>
  <si>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</si>
  <si>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</si>
  <si>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</si>
  <si>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</si>
  <si>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</si>
  <si>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</si>
  <si>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</si>
  <si>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</si>
  <si>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</si>
  <si>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</si>
  <si>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</si>
  <si>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</si>
  <si>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</si>
  <si>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</si>
  <si>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</si>
  <si>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</si>
  <si>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</si>
  <si>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</si>
  <si>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</si>
  <si>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</si>
  <si>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</si>
  <si>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</si>
  <si>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</si>
  <si>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</si>
  <si>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</si>
  <si>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</si>
  <si>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</si>
  <si>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</si>
  <si>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</si>
  <si>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</si>
  <si>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</si>
  <si>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</si>
  <si>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</si>
  <si>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</si>
  <si>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</si>
  <si>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</si>
  <si>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</si>
  <si>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</si>
  <si>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</si>
  <si>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</si>
  <si>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</si>
  <si>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</si>
  <si>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</si>
  <si>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</si>
  <si>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</si>
  <si>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</si>
  <si>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</si>
  <si>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</si>
  <si>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</si>
  <si>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</si>
  <si>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</si>
  <si>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</si>
  <si>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</si>
  <si>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</si>
  <si>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</si>
  <si>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</si>
  <si>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</si>
  <si>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</si>
  <si>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</si>
  <si>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</si>
  <si>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</si>
  <si>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</si>
  <si>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</si>
  <si>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</si>
  <si>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</si>
  <si>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</si>
  <si>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</si>
  <si>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</si>
  <si>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</si>
  <si>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</si>
  <si>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</si>
  <si>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</si>
  <si>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</si>
  <si>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</si>
  <si>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</si>
  <si>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</si>
  <si>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</si>
  <si>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</si>
  <si>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</si>
  <si>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</si>
  <si>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</si>
  <si>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</si>
  <si>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</si>
  <si>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</si>
  <si>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</si>
  <si>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</si>
  <si>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</si>
  <si>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</si>
  <si>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</si>
  <si>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</si>
  <si>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</si>
  <si>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</si>
  <si>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</si>
  <si>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</si>
  <si>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</si>
  <si>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</si>
  <si>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</si>
  <si>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</si>
  <si>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</si>
  <si>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</si>
  <si>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</si>
  <si>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</si>
  <si>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</si>
  <si>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</si>
  <si>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</si>
  <si>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</si>
  <si>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</si>
  <si>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</si>
  <si>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</si>
  <si>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</si>
  <si>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</si>
  <si>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</si>
  <si>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</si>
  <si>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</si>
  <si>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</si>
  <si>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</si>
  <si>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</si>
  <si>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</si>
  <si>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</si>
  <si>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</si>
  <si>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</si>
  <si>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</si>
  <si>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</si>
  <si>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</si>
  <si>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</si>
  <si>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</si>
  <si>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</si>
  <si>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</si>
  <si>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</si>
  <si>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</si>
  <si>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</si>
  <si>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</si>
  <si>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</si>
  <si>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</si>
  <si>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</si>
  <si>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</si>
  <si>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</si>
  <si>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</si>
  <si>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</si>
  <si>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</si>
  <si>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</si>
  <si>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</si>
  <si>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</si>
  <si>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</si>
  <si>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</si>
  <si>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</si>
  <si>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</si>
  <si>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</si>
  <si>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</si>
  <si>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</si>
  <si>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</si>
  <si>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</si>
  <si>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</si>
  <si>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</si>
  <si>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</si>
  <si>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</si>
  <si>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</si>
  <si>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</si>
  <si>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</si>
  <si>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</si>
  <si>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</si>
  <si>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</si>
  <si>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</si>
  <si>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</si>
  <si>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</si>
  <si>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</si>
  <si>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</si>
  <si>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</si>
  <si>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</si>
  <si>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</si>
  <si>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</si>
  <si>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</si>
  <si>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</si>
  <si>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</si>
  <si>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</si>
  <si>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</si>
  <si>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</si>
  <si>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</si>
  <si>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</si>
  <si>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</si>
  <si>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</si>
  <si>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</si>
  <si>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</si>
  <si>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</si>
  <si>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</si>
  <si>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</si>
  <si>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</si>
  <si>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</si>
  <si>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</si>
  <si>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</si>
  <si>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</si>
  <si>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</si>
  <si>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</si>
  <si>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</si>
  <si>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</si>
  <si>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</si>
  <si>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</si>
  <si>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</si>
  <si>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</si>
  <si>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</si>
  <si>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</si>
  <si>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</si>
  <si>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</si>
  <si>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</si>
  <si>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</si>
  <si>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</si>
  <si>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</si>
  <si>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</si>
  <si>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</si>
  <si>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</si>
  <si>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</si>
  <si>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</si>
  <si>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</si>
  <si>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</si>
  <si>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</si>
  <si>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</si>
  <si>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</si>
  <si>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</si>
  <si>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</si>
  <si>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</si>
  <si>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</si>
  <si>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</si>
  <si>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</si>
  <si>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</si>
  <si>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</si>
  <si>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</si>
  <si>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</si>
  <si>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</si>
  <si>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</si>
  <si>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</si>
  <si>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</si>
  <si>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</si>
  <si>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</si>
  <si>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</si>
  <si>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</si>
  <si>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</si>
  <si>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</si>
  <si>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</si>
  <si>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</si>
  <si>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</si>
  <si>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</si>
  <si>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</si>
  <si>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</si>
  <si>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</si>
  <si>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</si>
  <si>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</si>
  <si>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</si>
  <si>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</si>
  <si>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</si>
  <si>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</si>
  <si>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</si>
  <si>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</si>
  <si>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</si>
  <si>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</si>
  <si>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</si>
  <si>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</si>
  <si>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</si>
  <si>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</si>
  <si>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</si>
  <si>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</si>
  <si>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</si>
  <si>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</si>
  <si>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</si>
  <si>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</si>
  <si>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</si>
  <si>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</si>
  <si>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</si>
  <si>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</si>
  <si>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</si>
  <si>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</si>
  <si>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</si>
  <si>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</si>
  <si>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</si>
  <si>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</si>
  <si>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</si>
  <si>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</si>
  <si>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</si>
  <si>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</si>
  <si>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</si>
  <si>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</si>
  <si>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</si>
  <si>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</si>
  <si>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</si>
  <si>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</si>
  <si>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</si>
  <si>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</si>
  <si>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</si>
  <si>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</si>
  <si>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</si>
  <si>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</si>
  <si>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</si>
  <si>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</si>
  <si>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</si>
  <si>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</si>
  <si>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</si>
  <si>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</si>
  <si>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</si>
  <si>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</si>
  <si>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</si>
  <si>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</si>
  <si>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</si>
  <si>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</si>
  <si>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</si>
  <si>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</si>
  <si>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</si>
  <si>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</si>
  <si>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</si>
  <si>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</si>
  <si>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</si>
  <si>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</si>
  <si>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</si>
  <si>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</si>
  <si>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</si>
  <si>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</si>
  <si>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</si>
  <si>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</si>
  <si>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</si>
  <si>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</si>
  <si>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</si>
  <si>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</si>
  <si>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</si>
  <si>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</si>
  <si>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</si>
  <si>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</si>
  <si>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</si>
  <si>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</si>
  <si>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</si>
  <si>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</si>
  <si>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</si>
  <si>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</si>
  <si>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</si>
  <si>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</si>
  <si>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</si>
  <si>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</si>
  <si>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</si>
  <si>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</si>
  <si>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</si>
  <si>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</si>
  <si>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</si>
  <si>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</si>
  <si>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</si>
  <si>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</si>
  <si>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</si>
  <si>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</si>
  <si>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</si>
  <si>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</si>
  <si>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</si>
  <si>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</si>
  <si>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</si>
  <si>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</si>
  <si>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</si>
  <si>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</si>
  <si>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</si>
  <si>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</si>
  <si>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</si>
  <si>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</si>
  <si>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</si>
  <si>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</si>
  <si>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</si>
  <si>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</si>
  <si>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</si>
  <si>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</si>
  <si>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</si>
  <si>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</si>
  <si>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</si>
  <si>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</si>
  <si>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</si>
  <si>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</si>
  <si>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</si>
  <si>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</si>
  <si>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</si>
  <si>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</si>
  <si>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</si>
  <si>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</si>
  <si>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</si>
  <si>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</si>
  <si>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</si>
  <si>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</si>
  <si>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</si>
  <si>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</si>
  <si>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</si>
  <si>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</si>
  <si>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</si>
  <si>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</si>
  <si>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</si>
  <si>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</si>
  <si>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</si>
  <si>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</si>
  <si>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</si>
  <si>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</si>
  <si>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</si>
  <si>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</si>
  <si>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</si>
  <si>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</si>
  <si>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</si>
  <si>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</si>
  <si>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</si>
  <si>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</si>
  <si>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</si>
  <si>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</si>
  <si>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</si>
  <si>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</si>
  <si>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</si>
  <si>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</si>
  <si>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</si>
  <si>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</si>
  <si>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</si>
  <si>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</si>
  <si>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</si>
  <si>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</si>
  <si>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</si>
  <si>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</si>
  <si>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</si>
  <si>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</si>
  <si>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</si>
  <si>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</si>
  <si>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</si>
  <si>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</si>
  <si>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</si>
  <si>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</si>
  <si>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</si>
  <si>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</si>
  <si>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</si>
  <si>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</si>
  <si>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</si>
  <si>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</si>
  <si>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</si>
  <si>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</si>
  <si>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</si>
  <si>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</si>
  <si>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</si>
  <si>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</si>
  <si>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</si>
  <si>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</si>
  <si>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</si>
  <si>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</si>
  <si>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</si>
  <si>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</si>
  <si>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</si>
  <si>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</si>
  <si>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</si>
  <si>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</si>
  <si>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</si>
  <si>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</si>
  <si>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</si>
  <si>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</si>
  <si>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</si>
  <si>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</si>
  <si>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</si>
  <si>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</si>
  <si>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</si>
  <si>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</si>
  <si>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</si>
  <si>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</si>
  <si>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</si>
  <si>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</si>
  <si>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</si>
  <si>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</si>
  <si>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</si>
  <si>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</si>
  <si>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</si>
  <si>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</si>
  <si>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</si>
  <si>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</si>
  <si>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</si>
  <si>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</si>
  <si>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</si>
  <si>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</si>
  <si>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</si>
  <si>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</si>
  <si>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</si>
  <si>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</si>
  <si>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</si>
  <si>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</si>
  <si>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</si>
  <si>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</si>
  <si>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</si>
  <si>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</si>
  <si>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</si>
  <si>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</si>
  <si>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</si>
  <si>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</si>
  <si>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</si>
  <si>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</si>
  <si>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</si>
  <si>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</si>
  <si>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</si>
  <si>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</si>
  <si>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</si>
  <si>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</si>
  <si>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</si>
  <si>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</si>
  <si>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</si>
  <si>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</si>
  <si>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</si>
  <si>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</si>
  <si>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</si>
  <si>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</si>
  <si>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</si>
  <si>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</si>
  <si>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</si>
  <si>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</si>
  <si>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</si>
  <si>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</si>
  <si>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</si>
  <si>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</si>
  <si>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</si>
  <si>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</si>
  <si>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</si>
  <si>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</si>
  <si>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</si>
  <si>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</si>
  <si>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</si>
  <si>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</si>
  <si>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</si>
  <si>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</si>
  <si>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</si>
  <si>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</si>
  <si>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</si>
  <si>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</si>
  <si>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</si>
  <si>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</si>
  <si>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</si>
  <si>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</si>
  <si>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</si>
  <si>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</si>
  <si>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</si>
  <si>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</si>
  <si>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</si>
  <si>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</si>
  <si>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</si>
  <si>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</si>
  <si>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</si>
  <si>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</si>
  <si>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</si>
  <si>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</si>
  <si>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</si>
  <si>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</si>
  <si>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</si>
  <si>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</si>
  <si>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</si>
  <si>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</si>
  <si>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</si>
  <si>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</si>
  <si>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</si>
  <si>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</si>
  <si>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</si>
  <si>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</si>
  <si>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</si>
  <si>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</si>
  <si>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</si>
  <si>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</si>
  <si>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</si>
  <si>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</si>
  <si>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</si>
  <si>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</si>
  <si>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</si>
  <si>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</si>
  <si>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</si>
  <si>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</si>
  <si>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</si>
  <si>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</si>
  <si>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</si>
  <si>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</si>
  <si>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</si>
  <si>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</si>
  <si>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</si>
  <si>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</si>
  <si>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</si>
  <si>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</si>
  <si>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</si>
  <si>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</si>
  <si>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</si>
  <si>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</si>
  <si>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</si>
  <si>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</si>
  <si>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</si>
  <si>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</si>
  <si>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</si>
  <si>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</si>
  <si>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</si>
  <si>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</si>
  <si>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</si>
  <si>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</si>
  <si>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</si>
  <si>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</si>
  <si>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</si>
  <si>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</si>
  <si>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</si>
  <si>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</si>
  <si>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</si>
  <si>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</si>
  <si>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</si>
  <si>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</si>
  <si>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</si>
  <si>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</si>
  <si>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</si>
  <si>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</si>
  <si>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</si>
  <si>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</si>
  <si>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</si>
  <si>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</si>
  <si>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</si>
  <si>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</si>
  <si>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</si>
  <si>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</si>
  <si>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</si>
  <si>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</si>
  <si>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</si>
  <si>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</si>
  <si>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</si>
  <si>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</si>
  <si>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</si>
  <si>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</si>
  <si>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</si>
  <si>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</si>
  <si>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</si>
  <si>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</si>
  <si>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</si>
  <si>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</si>
  <si>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</si>
  <si>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</si>
  <si>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</si>
  <si>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</si>
  <si>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</si>
  <si>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</si>
  <si>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</si>
  <si>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</si>
  <si>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</si>
  <si>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</si>
  <si>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</si>
  <si>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</si>
  <si>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</si>
  <si>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</si>
  <si>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</si>
  <si>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</si>
  <si>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</si>
  <si>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</si>
  <si>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</si>
  <si>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</si>
  <si>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</si>
  <si>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</si>
  <si>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</si>
  <si>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</si>
  <si>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</si>
  <si>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</si>
  <si>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</si>
  <si>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</si>
  <si>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</si>
  <si>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</si>
  <si>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</si>
  <si>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</si>
  <si>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</si>
  <si>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</si>
  <si>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</si>
  <si>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</si>
  <si>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</si>
  <si>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</si>
  <si>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</si>
  <si>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</si>
  <si>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</si>
  <si>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</si>
  <si>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</si>
  <si>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</si>
  <si>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</si>
  <si>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</si>
  <si>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</si>
  <si>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</si>
  <si>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</si>
  <si>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</si>
  <si>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</si>
  <si>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</si>
  <si>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</si>
  <si>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</si>
  <si>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</si>
  <si>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</si>
  <si>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</si>
  <si>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</si>
  <si>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</si>
  <si>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</si>
  <si>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</si>
  <si>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</si>
  <si>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</si>
  <si>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</si>
  <si>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</si>
  <si>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</si>
  <si>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</si>
  <si>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</si>
  <si>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</si>
  <si>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</si>
  <si>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</si>
  <si>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</si>
  <si>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</si>
  <si>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</si>
  <si>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</si>
  <si>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</si>
  <si>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</si>
  <si>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</si>
  <si>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</si>
  <si>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</si>
  <si>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</si>
  <si>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</si>
  <si>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</si>
  <si>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</si>
  <si>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</si>
  <si>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</si>
  <si>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</si>
  <si>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</si>
  <si>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</si>
  <si>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</si>
  <si>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</si>
  <si>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</si>
  <si>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</si>
  <si>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</si>
  <si>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</si>
  <si>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</si>
  <si>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</si>
  <si>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</si>
  <si>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</si>
  <si>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</si>
  <si>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</si>
  <si>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</si>
  <si>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</si>
  <si>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</si>
  <si>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</si>
  <si>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</si>
  <si>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</si>
  <si>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</si>
  <si>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</si>
  <si>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</si>
  <si>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</si>
  <si>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</si>
  <si>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</si>
  <si>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</si>
  <si>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</si>
  <si>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</si>
  <si>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</si>
  <si>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</si>
  <si>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</si>
  <si>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</si>
  <si>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</si>
  <si>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</si>
  <si>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</si>
  <si>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</si>
  <si>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</si>
  <si>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</si>
  <si>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</si>
  <si>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</si>
  <si>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</si>
  <si>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</si>
  <si>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</si>
  <si>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</si>
  <si>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</si>
  <si>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</si>
  <si>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</si>
  <si>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</si>
  <si>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</si>
  <si>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</si>
  <si>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</si>
  <si>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</si>
  <si>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</si>
  <si>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</si>
  <si>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</si>
  <si>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</si>
  <si>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</si>
  <si>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</si>
  <si>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</si>
  <si>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</si>
  <si>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</si>
  <si>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</si>
  <si>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</si>
  <si>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</si>
  <si>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</si>
  <si>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</si>
  <si>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</si>
  <si>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</si>
  <si>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</si>
  <si>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</si>
  <si>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</si>
  <si>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</si>
  <si>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</si>
  <si>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</si>
  <si>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</si>
  <si>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</si>
  <si>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</si>
  <si>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</si>
  <si>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</si>
  <si>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</si>
  <si>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</si>
  <si>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</si>
  <si>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</si>
  <si>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</si>
  <si>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</si>
  <si>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</si>
  <si>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</si>
  <si>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</si>
  <si>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</si>
  <si>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</si>
  <si>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</si>
  <si>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</si>
  <si>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</si>
  <si>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</si>
  <si>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</si>
  <si>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</si>
  <si>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</si>
  <si>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</si>
  <si>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</si>
  <si>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</si>
  <si>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</si>
  <si>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</si>
  <si>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</si>
  <si>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</si>
  <si>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</si>
  <si>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</si>
  <si>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</si>
  <si>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</si>
  <si>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</si>
  <si>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</si>
  <si>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</si>
  <si>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</si>
  <si>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</si>
  <si>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</si>
  <si>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</si>
  <si>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</si>
  <si>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</si>
  <si>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</si>
  <si>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</si>
  <si>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</si>
  <si>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</si>
  <si>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</si>
  <si>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</si>
  <si>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</si>
  <si>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</si>
  <si>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</si>
  <si>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</si>
  <si>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</si>
  <si>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</si>
  <si>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</si>
  <si>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</si>
  <si>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</si>
  <si>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</si>
  <si>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</si>
  <si>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</si>
  <si>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</si>
  <si>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</si>
  <si>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</si>
  <si>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</si>
  <si>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</si>
  <si>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</si>
  <si>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</si>
  <si>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</si>
  <si>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</si>
  <si>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</si>
  <si>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</si>
  <si>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</si>
  <si>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</si>
  <si>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</si>
  <si>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</si>
  <si>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</si>
  <si>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</si>
  <si>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</si>
  <si>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</si>
  <si>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</si>
  <si>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</si>
  <si>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</si>
  <si>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</si>
  <si>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</si>
  <si>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</si>
  <si>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</si>
  <si>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</si>
  <si>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</si>
  <si>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</si>
  <si>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</si>
  <si>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</si>
  <si>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</si>
  <si>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</si>
  <si>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</si>
  <si>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</si>
  <si>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</si>
  <si>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</si>
  <si>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</si>
  <si>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</si>
  <si>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</si>
  <si>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</si>
  <si>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</si>
  <si>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</si>
  <si>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</si>
  <si>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</si>
  <si>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</si>
  <si>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</si>
  <si>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</si>
  <si>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</si>
  <si>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</si>
  <si>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</si>
  <si>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</si>
  <si>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</si>
  <si>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</si>
  <si>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</si>
  <si>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</si>
  <si>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</si>
  <si>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</si>
  <si>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</si>
  <si>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</si>
  <si>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</si>
  <si>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</si>
  <si>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</si>
  <si>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</si>
  <si>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</si>
  <si>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</si>
  <si>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</si>
  <si>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</si>
  <si>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</si>
  <si>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</si>
  <si>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</si>
  <si>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</si>
  <si>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</si>
  <si>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</si>
  <si>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</si>
  <si>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</si>
  <si>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</si>
  <si>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</si>
  <si>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</si>
  <si>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</si>
  <si>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</si>
  <si>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</si>
  <si>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</si>
  <si>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</si>
  <si>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</si>
  <si>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</si>
  <si>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</si>
  <si>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</si>
  <si>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</si>
  <si>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</si>
  <si>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</si>
  <si>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</si>
  <si>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</si>
  <si>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</si>
  <si>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</si>
  <si>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</si>
  <si>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</si>
  <si>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</si>
  <si>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</si>
  <si>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</si>
  <si>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</si>
  <si>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</si>
  <si>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</si>
  <si>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</si>
  <si>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</si>
  <si>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</si>
  <si>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</si>
  <si>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</si>
  <si>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</si>
  <si>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</si>
  <si>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</si>
  <si>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</si>
  <si>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</si>
  <si>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</si>
  <si>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</si>
  <si>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</si>
  <si>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</si>
  <si>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</si>
  <si>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</si>
  <si>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</si>
  <si>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</si>
  <si>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</si>
  <si>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</si>
  <si>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</si>
  <si>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</si>
  <si>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</si>
  <si>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</si>
  <si>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</si>
  <si>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</si>
  <si>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</si>
  <si>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</si>
  <si>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</si>
  <si>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</si>
  <si>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</si>
  <si>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</si>
  <si>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</si>
  <si>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</si>
  <si>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</si>
  <si>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</si>
  <si>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</si>
  <si>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</si>
  <si>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</si>
  <si>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</si>
  <si>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</si>
  <si>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</si>
  <si>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</si>
  <si>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</si>
  <si>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</si>
  <si>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</si>
  <si>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</si>
  <si>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</si>
  <si>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</si>
  <si>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</si>
  <si>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</si>
  <si>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</si>
  <si>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</si>
  <si>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</si>
  <si>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</si>
  <si>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</si>
  <si>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</si>
  <si>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</si>
  <si>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</si>
  <si>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</si>
  <si>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</si>
  <si>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</si>
  <si>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</si>
  <si>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</si>
  <si>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</si>
  <si>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</si>
  <si>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财政拨款列支数</t>
  </si>
  <si>
    <t>财政权责发生制列支数</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</si>
  <si>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</si>
  <si>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</si>
  <si>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</si>
  <si>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</si>
  <si>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</si>
  <si>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</si>
  <si>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</si>
  <si>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</si>
  <si>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</si>
  <si>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</si>
  <si>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</si>
  <si>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</si>
  <si>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</si>
  <si>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</si>
  <si>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</si>
  <si>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</si>
  <si>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</si>
  <si>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</si>
  <si>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</si>
  <si>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</si>
  <si>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</si>
  <si>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</si>
  <si>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</si>
  <si>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</si>
  <si>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</si>
  <si>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</si>
  <si>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</si>
  <si>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</si>
  <si>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</si>
  <si>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</si>
  <si>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</si>
  <si>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</si>
  <si>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</si>
  <si>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</si>
  <si>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</si>
  <si>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</si>
  <si>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</si>
  <si>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</si>
  <si>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</si>
  <si>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</si>
  <si>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</si>
  <si>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</si>
  <si>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</si>
  <si>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</si>
  <si>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</si>
  <si>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</si>
  <si>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</si>
  <si>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</si>
  <si>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</si>
  <si>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</si>
  <si>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</si>
  <si>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</si>
  <si>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</si>
  <si>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</si>
  <si>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</si>
  <si>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</si>
  <si>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</si>
  <si>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</si>
  <si>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</si>
  <si>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</si>
  <si>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</si>
  <si>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</si>
  <si>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</si>
  <si>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</si>
  <si>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</si>
  <si>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</si>
  <si>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</si>
  <si>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</si>
  <si>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</si>
  <si>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</si>
  <si>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</si>
  <si>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</si>
  <si>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</si>
  <si>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</si>
  <si>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</si>
  <si>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</si>
  <si>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</si>
  <si>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</si>
  <si>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</si>
  <si>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</si>
  <si>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</si>
  <si>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</si>
  <si>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</si>
  <si>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</si>
  <si>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</si>
  <si>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</si>
  <si>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</si>
  <si>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</si>
  <si>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</si>
  <si>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</si>
  <si>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</si>
  <si>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</si>
  <si>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</si>
  <si>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</si>
  <si>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</si>
  <si>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</si>
  <si>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</si>
  <si>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</si>
  <si>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</si>
  <si>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</si>
  <si>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</si>
  <si>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</si>
  <si>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</si>
  <si>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</si>
  <si>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</si>
  <si>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</si>
  <si>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</si>
  <si>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</si>
  <si>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</si>
  <si>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</si>
  <si>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</si>
  <si>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</si>
  <si>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</si>
  <si>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</si>
  <si>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</si>
  <si>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</si>
  <si>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</si>
  <si>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</si>
  <si>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</si>
  <si>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</si>
  <si>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</si>
  <si>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</si>
  <si>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</si>
  <si>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</si>
  <si>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</si>
  <si>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</si>
  <si>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</si>
  <si>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</si>
  <si>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</si>
  <si>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</si>
  <si>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</si>
  <si>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</si>
  <si>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</si>
  <si>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</si>
  <si>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</si>
  <si>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</si>
  <si>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</si>
  <si>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</si>
  <si>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</si>
  <si>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</si>
  <si>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</si>
  <si>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</si>
  <si>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</si>
  <si>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</si>
  <si>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</si>
  <si>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</si>
  <si>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</si>
  <si>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</si>
  <si>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</si>
  <si>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</si>
  <si>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</si>
  <si>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</si>
  <si>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</si>
  <si>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</si>
  <si>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</si>
  <si>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</si>
  <si>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</si>
  <si>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</si>
  <si>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</si>
  <si>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</si>
  <si>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</si>
  <si>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</si>
  <si>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</si>
  <si>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</si>
  <si>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</si>
  <si>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</si>
  <si>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</si>
  <si>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</si>
  <si>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</si>
  <si>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</si>
  <si>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</si>
  <si>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</si>
  <si>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</si>
  <si>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</si>
  <si>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</si>
  <si>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</si>
  <si>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</si>
  <si>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</si>
  <si>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</si>
  <si>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</si>
  <si>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</si>
  <si>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</si>
  <si>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</si>
  <si>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</si>
  <si>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</si>
  <si>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</si>
  <si>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</si>
  <si>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</si>
  <si>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</si>
  <si>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</si>
  <si>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</si>
  <si>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</si>
  <si>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</si>
  <si>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</si>
  <si>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</si>
  <si>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</si>
  <si>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</si>
  <si>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</si>
  <si>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</si>
  <si>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</si>
  <si>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</si>
  <si>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</si>
  <si>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</si>
  <si>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</si>
  <si>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</si>
  <si>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</si>
  <si>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</si>
  <si>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</si>
  <si>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小计</t>
  </si>
  <si>
    <t>调入资金</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</si>
  <si>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</si>
  <si>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</si>
  <si>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</si>
  <si>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</si>
  <si>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</si>
  <si>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</si>
  <si>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</si>
  <si>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</si>
  <si>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</si>
  <si>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</si>
  <si>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</si>
  <si>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</si>
  <si>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</si>
  <si>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</si>
  <si>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</si>
  <si>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</si>
  <si>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</si>
  <si>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</si>
  <si>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</si>
  <si>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</si>
  <si>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</si>
  <si>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</si>
  <si>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</si>
  <si>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</si>
  <si>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</si>
  <si>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</si>
  <si>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</si>
  <si>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</si>
  <si>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</si>
  <si>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</si>
  <si>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</si>
  <si>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</si>
  <si>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</si>
  <si>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</si>
  <si>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</si>
  <si>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</si>
  <si>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</si>
  <si>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</si>
  <si>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</si>
  <si>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</si>
  <si>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</si>
  <si>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</si>
  <si>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</si>
  <si>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</si>
  <si>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</si>
  <si>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</si>
  <si>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</si>
  <si>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</si>
  <si>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</si>
  <si>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</si>
  <si>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</si>
  <si>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</si>
  <si>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</si>
  <si>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</si>
  <si>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</si>
  <si>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</si>
  <si>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</si>
  <si>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</si>
  <si>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</si>
  <si>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</si>
  <si>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</si>
  <si>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</si>
  <si>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</si>
  <si>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</si>
  <si>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</si>
  <si>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</si>
  <si>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</si>
  <si>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</si>
  <si>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</si>
  <si>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</si>
  <si>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</si>
  <si>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</si>
  <si>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</si>
  <si>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</si>
  <si>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</si>
  <si>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</si>
  <si>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</si>
  <si>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</si>
  <si>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</si>
  <si>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</si>
  <si>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</si>
  <si>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</si>
  <si>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</si>
  <si>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</si>
  <si>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</si>
  <si>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</si>
  <si>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</si>
  <si>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</si>
  <si>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</si>
  <si>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</si>
  <si>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</si>
  <si>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</si>
  <si>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</si>
  <si>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</si>
  <si>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</si>
  <si>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</si>
  <si>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</si>
  <si>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</si>
  <si>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</si>
  <si>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</si>
  <si>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</si>
  <si>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</si>
  <si>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</si>
  <si>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</si>
  <si>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</si>
  <si>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</si>
  <si>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</si>
  <si>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</si>
  <si>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</si>
  <si>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</si>
  <si>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</si>
  <si>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</si>
  <si>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</si>
  <si>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</si>
  <si>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</si>
  <si>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</si>
  <si>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</si>
  <si>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</si>
  <si>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</si>
  <si>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</si>
  <si>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</si>
  <si>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</si>
  <si>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</si>
  <si>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</si>
  <si>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</si>
  <si>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</si>
  <si>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</si>
  <si>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</si>
  <si>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</si>
  <si>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</si>
  <si>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</si>
  <si>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</si>
  <si>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</si>
  <si>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</si>
  <si>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</si>
  <si>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</si>
  <si>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</si>
  <si>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</si>
  <si>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</si>
  <si>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</si>
  <si>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</si>
  <si>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</si>
  <si>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</si>
  <si>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</si>
  <si>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</si>
  <si>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</si>
  <si>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</si>
  <si>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</si>
  <si>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</si>
  <si>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</si>
  <si>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</si>
  <si>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</si>
  <si>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</si>
  <si>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</si>
  <si>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</si>
  <si>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</si>
  <si>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</si>
  <si>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</si>
  <si>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</si>
  <si>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</si>
  <si>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</si>
  <si>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</si>
  <si>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</si>
  <si>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</si>
  <si>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</si>
  <si>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</si>
  <si>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</si>
  <si>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</si>
  <si>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</si>
  <si>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</si>
  <si>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</si>
  <si>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</si>
  <si>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</si>
  <si>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</si>
  <si>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</si>
  <si>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</si>
  <si>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</si>
  <si>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</si>
  <si>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</si>
  <si>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</si>
  <si>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</si>
  <si>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</si>
  <si>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</si>
  <si>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</si>
  <si>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</si>
  <si>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</si>
  <si>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</si>
  <si>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</si>
  <si>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</si>
  <si>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</si>
  <si>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</si>
  <si>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</si>
  <si>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</si>
  <si>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</si>
  <si>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</si>
  <si>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</si>
  <si>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</si>
  <si>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</si>
  <si>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</si>
  <si>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</si>
  <si>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</si>
  <si>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</si>
  <si>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</si>
  <si>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</si>
  <si>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</si>
  <si>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</si>
  <si>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</si>
  <si>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</si>
  <si>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</si>
  <si>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</si>
  <si>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</si>
  <si>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</si>
  <si>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</si>
  <si>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</si>
  <si>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</si>
  <si>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</si>
  <si>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</si>
  <si>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</si>
  <si>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</si>
  <si>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</si>
  <si>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</si>
  <si>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</si>
  <si>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</si>
  <si>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</si>
  <si>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</si>
  <si>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</si>
  <si>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</si>
  <si>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</si>
  <si>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</si>
  <si>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</si>
  <si>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</si>
  <si>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</si>
  <si>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</si>
  <si>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</si>
  <si>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</si>
  <si>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</si>
  <si>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</si>
  <si>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</si>
  <si>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</si>
  <si>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</si>
  <si>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</si>
  <si>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</si>
  <si>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</si>
  <si>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</si>
  <si>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</si>
  <si>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</si>
  <si>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</si>
  <si>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</si>
  <si>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</si>
  <si>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</si>
  <si>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</si>
  <si>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</si>
  <si>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</si>
  <si>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</si>
  <si>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</si>
  <si>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</si>
  <si>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</si>
  <si>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</si>
  <si>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</si>
  <si>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</si>
  <si>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</si>
  <si>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</si>
  <si>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</si>
  <si>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</si>
  <si>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</si>
  <si>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</si>
  <si>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</si>
  <si>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</si>
  <si>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</si>
  <si>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</si>
  <si>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</si>
  <si>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</si>
  <si>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</si>
  <si>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</si>
  <si>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</si>
  <si>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</si>
  <si>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</si>
  <si>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</si>
  <si>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</si>
  <si>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</si>
  <si>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</si>
  <si>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</si>
  <si>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</si>
  <si>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</si>
  <si>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</si>
  <si>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</si>
  <si>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</si>
  <si>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</si>
  <si>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</si>
  <si>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</si>
  <si>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</si>
  <si>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</si>
  <si>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</si>
  <si>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</si>
  <si>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</si>
  <si>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</si>
  <si>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</si>
  <si>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</si>
  <si>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</si>
  <si>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</si>
  <si>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收入项目</t>
  </si>
  <si>
    <t>待偿债再融资专项债券上年结余</t>
  </si>
  <si>
    <t>支出项目</t>
  </si>
  <si>
    <t>结余项目</t>
  </si>
  <si>
    <t>待偿债再融资专项债券结余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</si>
  <si>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</si>
  <si>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</si>
  <si>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</si>
  <si>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</si>
  <si>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</si>
  <si>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</si>
  <si>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</si>
  <si>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</si>
  <si>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</si>
  <si>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</si>
  <si>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</si>
  <si>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</si>
  <si>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</si>
  <si>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</si>
  <si>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</si>
  <si>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</si>
  <si>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</si>
  <si>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</si>
  <si>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</si>
  <si>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</si>
  <si>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</si>
  <si>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</si>
  <si>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</si>
  <si>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</si>
  <si>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</si>
  <si>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</si>
  <si>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</si>
  <si>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</si>
  <si>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</si>
  <si>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</si>
  <si>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</si>
  <si>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</si>
  <si>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</si>
  <si>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</si>
  <si>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</si>
  <si>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</si>
  <si>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</si>
  <si>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</si>
  <si>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</si>
  <si>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</si>
  <si>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</si>
  <si>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</si>
  <si>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</si>
  <si>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</si>
  <si>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</si>
  <si>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</si>
  <si>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</si>
  <si>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</si>
  <si>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</si>
  <si>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</si>
  <si>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</si>
  <si>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</si>
  <si>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</si>
  <si>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</si>
  <si>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</si>
  <si>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</si>
  <si>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</si>
  <si>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</si>
  <si>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</si>
  <si>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</si>
  <si>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</si>
  <si>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</si>
  <si>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</si>
  <si>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</si>
  <si>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</si>
  <si>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</si>
  <si>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</si>
  <si>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</si>
  <si>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</si>
  <si>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</si>
  <si>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</si>
  <si>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</si>
  <si>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</si>
  <si>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</si>
  <si>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</si>
  <si>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</si>
  <si>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</si>
  <si>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</si>
  <si>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</si>
  <si>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</si>
  <si>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</si>
  <si>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</si>
  <si>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</si>
  <si>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</si>
  <si>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</si>
  <si>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</si>
  <si>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</si>
  <si>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</si>
  <si>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</si>
  <si>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</si>
  <si>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</si>
  <si>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</si>
  <si>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</si>
  <si>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</si>
  <si>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</si>
  <si>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</si>
  <si>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</si>
  <si>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</si>
  <si>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</si>
  <si>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</si>
  <si>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</si>
  <si>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</si>
  <si>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</si>
  <si>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</si>
  <si>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</si>
  <si>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</si>
  <si>
    <t>预算科目</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</si>
  <si>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</si>
  <si>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</si>
  <si>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</si>
  <si>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</si>
  <si>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</si>
  <si>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</si>
  <si>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</si>
  <si>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</si>
  <si>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</si>
  <si>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</si>
  <si>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</si>
  <si>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</si>
  <si>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</si>
  <si>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</si>
  <si>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</si>
  <si>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</si>
  <si>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</si>
  <si>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</si>
  <si>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</si>
  <si>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</si>
  <si>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</si>
  <si>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</si>
  <si>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</si>
  <si>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</si>
  <si>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</si>
  <si>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</si>
  <si>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</si>
  <si>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</si>
  <si>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</si>
  <si>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</si>
  <si>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</si>
  <si>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</si>
  <si>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</si>
  <si>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</si>
  <si>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</si>
  <si>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</si>
  <si>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</si>
  <si>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</si>
  <si>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</si>
  <si>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</si>
  <si>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</si>
  <si>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金融企业资本性支出</t>
  </si>
  <si>
    <t xml:space="preserve">      农林牧渔企业利润收入</t>
  </si>
  <si>
    <t xml:space="preserve">    其他国有企业资本金注入</t>
  </si>
  <si>
    <t xml:space="preserve">      邮政企业利润收入</t>
  </si>
  <si>
    <t xml:space="preserve">  国有企业政策性补贴(款)</t>
  </si>
  <si>
    <t xml:space="preserve">      军工企业利润收入</t>
  </si>
  <si>
    <t xml:space="preserve">    国有企业政策性补贴(项)</t>
  </si>
  <si>
    <t xml:space="preserve">      转制科研院所利润收入</t>
  </si>
  <si>
    <t xml:space="preserve">  其他国有资本经营预算支出(款)</t>
  </si>
  <si>
    <t xml:space="preserve">      地质勘查企业利润收入</t>
  </si>
  <si>
    <t xml:space="preserve">    其他国有资本经营预算支出(项)</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</si>
  <si>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</si>
  <si>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</si>
  <si>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</si>
  <si>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</si>
  <si>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</si>
  <si>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</si>
  <si>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</si>
  <si>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</si>
  <si>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</si>
  <si>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</si>
  <si>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</si>
  <si>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</si>
  <si>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</si>
  <si>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</si>
  <si>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</si>
  <si>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</si>
  <si>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</si>
  <si>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</si>
  <si>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国有资本经营预算上级补助收入</t>
  </si>
  <si>
    <t>国有资本经营预算下级上解收入</t>
  </si>
  <si>
    <t>国有资本经营预算上年结余收入</t>
  </si>
  <si>
    <t>国有资本经营预算省补助计划单列市收入</t>
  </si>
  <si>
    <t>国有资本经营预算计划单列市上解省收入</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</si>
  <si>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</si>
  <si>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</si>
  <si>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</si>
  <si>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</si>
  <si>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</si>
  <si>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</si>
  <si>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</si>
  <si>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</si>
  <si>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</si>
  <si>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</si>
  <si>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</si>
  <si>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</si>
  <si>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</si>
  <si>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</si>
  <si>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</si>
  <si>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</si>
  <si>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</si>
  <si>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</si>
  <si>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</si>
  <si>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</si>
  <si>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</si>
  <si>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</si>
  <si>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一般债务</t>
  </si>
  <si>
    <t>专项债务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</si>
  <si>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</si>
  <si>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</si>
  <si>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</si>
  <si>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</si>
  <si>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</si>
  <si>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</si>
  <si>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</si>
  <si>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</si>
  <si>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</si>
  <si>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</si>
  <si>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</si>
  <si>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</si>
  <si>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其中:地级直属乡镇</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</si>
  <si>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</si>
  <si>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</si>
  <si>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</si>
  <si>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</si>
  <si>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</si>
  <si>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</si>
  <si>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</si>
  <si>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</si>
  <si>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</si>
  <si>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</si>
  <si>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</si>
  <si>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</si>
  <si>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</si>
  <si>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</si>
  <si>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</si>
  <si>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</si>
  <si>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</si>
  <si>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</si>
  <si>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</si>
  <si>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</si>
  <si>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</si>
  <si>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</si>
  <si>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</si>
  <si>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</si>
  <si>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</si>
  <si>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</si>
  <si>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</si>
  <si>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</si>
  <si>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</si>
  <si>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</si>
  <si>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</si>
  <si>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</si>
  <si>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</si>
  <si>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</si>
  <si>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</si>
  <si>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</si>
  <si>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</si>
  <si>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</si>
  <si>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</si>
  <si>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</si>
  <si>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</si>
  <si>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</si>
  <si>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</si>
  <si>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 xml:space="preserve">    捐赠收入</t>
  </si>
  <si>
    <t xml:space="preserve">    政府住房基金收入</t>
  </si>
  <si>
    <t>其他各项政府性基金相关收入</t>
  </si>
  <si>
    <t>决算08表</t>
  </si>
  <si>
    <t>决算数合计</t>
  </si>
  <si>
    <t>省级</t>
  </si>
  <si>
    <t>地级</t>
  </si>
  <si>
    <t>县级</t>
  </si>
  <si>
    <t>乡级</t>
  </si>
  <si>
    <t>二十二、其他支出</t>
  </si>
  <si>
    <t>二十三、债务付息支出</t>
  </si>
  <si>
    <t>二十四、债务发行费用支出</t>
  </si>
  <si>
    <t xml:space="preserve">    其他收入(款)</t>
  </si>
  <si>
    <t>本 年 收 入 合 计</t>
  </si>
  <si>
    <t>本 年 支 出 合 计</t>
  </si>
  <si>
    <t>2023年度龙山县一般公共预算收支决算分级表</t>
    <phoneticPr fontId="9" type="noConversion"/>
  </si>
  <si>
    <t>单位：万元</t>
  </si>
  <si>
    <t>上级对县转移支付</t>
  </si>
  <si>
    <t>县对下级转移支付</t>
  </si>
  <si>
    <t>民安街道</t>
  </si>
  <si>
    <t>华塘街道</t>
  </si>
  <si>
    <t>兴隆街道</t>
  </si>
  <si>
    <t>洗洛乡</t>
  </si>
  <si>
    <t>石羔乡</t>
  </si>
  <si>
    <t>洗车镇</t>
  </si>
  <si>
    <t>苗儿滩镇</t>
  </si>
  <si>
    <t>里耶镇</t>
  </si>
  <si>
    <t>内溪乡</t>
  </si>
  <si>
    <t>红岩镇</t>
  </si>
  <si>
    <t>茨岩塘镇</t>
  </si>
  <si>
    <t>水田镇</t>
  </si>
  <si>
    <t>大安乡</t>
  </si>
  <si>
    <t>桂塘镇</t>
  </si>
  <si>
    <t>咱果乡</t>
  </si>
  <si>
    <t>召市镇</t>
  </si>
  <si>
    <t>石牌镇</t>
  </si>
  <si>
    <t>茅坪乡</t>
  </si>
  <si>
    <t>农车乡</t>
  </si>
  <si>
    <t>洛塔乡</t>
  </si>
  <si>
    <t>靛房镇</t>
  </si>
  <si>
    <t>一、返还型收入</t>
  </si>
  <si>
    <t>二、一般性转移支付收入</t>
  </si>
  <si>
    <t>三、专项转移支付收入</t>
  </si>
  <si>
    <t>注：我县一般公共预算无对下转移支付情况</t>
  </si>
  <si>
    <t>2023年一般公共预算税收返还和转移支付表</t>
    <phoneticPr fontId="8" type="noConversion"/>
  </si>
  <si>
    <t>决算17表</t>
  </si>
  <si>
    <t>国家电影事业发展专项资金安排的支出</t>
  </si>
  <si>
    <t>小型水库移民扶助基金安排的支出</t>
  </si>
  <si>
    <t>2023年度龙山县政府性基金预算收支决算分级表</t>
    <phoneticPr fontId="8" type="noConversion"/>
  </si>
  <si>
    <t>一、政府性基金预算收入</t>
  </si>
  <si>
    <t>二、政府性基金预算上级补助收入</t>
  </si>
  <si>
    <t>三、政府性基金预算下级上解收入</t>
  </si>
  <si>
    <t>四、政府性基金预算上年结余</t>
  </si>
  <si>
    <t>五、政府性基金预算调入资金</t>
  </si>
  <si>
    <t>六、债务收入</t>
  </si>
  <si>
    <t>七、债务转贷收入</t>
  </si>
  <si>
    <t>八、政府性基金预算省补助计划单列市收入</t>
  </si>
  <si>
    <t>九、政府性基金预算计划单列市上解省收入</t>
  </si>
  <si>
    <t>注：我县政府性基金预算无对下转移支付情况</t>
  </si>
  <si>
    <t>2023年政府性基金预算转移性收支支付表</t>
    <phoneticPr fontId="8" type="noConversion"/>
  </si>
  <si>
    <t>2023年度龙山县国有资本经营预算支出决算表</t>
    <phoneticPr fontId="9" type="noConversion"/>
  </si>
  <si>
    <t>2023年度龙山县国有资本经营预算转移性收入决算表</t>
    <phoneticPr fontId="8" type="noConversion"/>
  </si>
  <si>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</si>
  <si>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</si>
  <si>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</si>
  <si>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</si>
  <si>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</si>
  <si>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</si>
  <si>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</si>
  <si>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</si>
  <si>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</si>
  <si>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</si>
  <si>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</si>
  <si>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</si>
  <si>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</si>
  <si>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</si>
  <si>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其他地方自行试点项目收益专项债券</t>
  </si>
  <si>
    <t>其他政府性基金</t>
  </si>
  <si>
    <t>录入18表</t>
  </si>
  <si>
    <t>大中型水库库区基金安排的支出</t>
    <phoneticPr fontId="8" type="noConversion"/>
  </si>
  <si>
    <t>第四部分:政府性收支及资产负债表</t>
    <phoneticPr fontId="9" type="noConversion"/>
  </si>
  <si>
    <t>国有资本经营预算支出</t>
    <phoneticPr fontId="9" type="noConversion"/>
  </si>
  <si>
    <t>国有资本经营预算支出</t>
    <phoneticPr fontId="8" type="noConversion"/>
  </si>
  <si>
    <t>国有资本经营预算上级补助</t>
    <phoneticPr fontId="8" type="noConversion"/>
  </si>
  <si>
    <t>国有资本经营预算下级上解</t>
    <phoneticPr fontId="8" type="noConversion"/>
  </si>
  <si>
    <t>国有资本经营预算省补助计划单列市</t>
    <phoneticPr fontId="8" type="noConversion"/>
  </si>
  <si>
    <t>国有资本经营预算上年结余</t>
    <phoneticPr fontId="8" type="noConversion"/>
  </si>
  <si>
    <t>国有资本经营预算计划单列市上解省</t>
    <phoneticPr fontId="8" type="noConversion"/>
  </si>
  <si>
    <t>2023年度龙山县国有资本经营预算转移性支出决算表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</si>
</sst>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rgb="FF000000"/>
      <name val="宋体"/>
    </font>
    <font>
      <sz val="12"/>
      <name val="宋体"/>
      <family val="3"/>
      <charset val="134"/>
    </font>
    <font>
      <b/>
      <sz val="20"/>
      <name val="宋体"/>
      <family val="3"/>
      <charset val="134"/>
    </font>
    <font>
      <sz val="10"/>
      <name val="宋体"/>
      <family val="3"/>
      <charset val="134"/>
    </font>
    <font>
      <sz val="11"/>
      <name val="宋体"/>
      <family val="3"/>
      <charset val="134"/>
    </font>
    <font>
      <b/>
      <sz val="10"/>
      <name val="宋体"/>
      <family val="3"/>
      <charset val="134"/>
    </font>
    <font>
      <b/>
      <sz val="28"/>
      <name val="宋体"/>
      <family val="3"/>
      <charset val="134"/>
    </font>
    <font>
      <b/>
      <sz val="18"/>
      <name val="宋体"/>
      <family val="3"/>
      <charset val="134"/>
    </font>
    <font>
      <sz val="9"/>
      <name val="宋体"/>
      <family val="3"/>
      <charset val="134"/>
    </font>
    <font>
      <sz val="9"/>
      <name val="宋体"/>
      <family val="3"/>
      <charset val="134"/>
    </font>
    <font>
      <sz val="14"/>
      <color theme="1"/>
      <name val="黑体"/>
      <family val="3"/>
      <charset val="134"/>
    </font>
    <font>
      <sz val="11"/>
      <color rgb="FF000000"/>
      <name val="宋体"/>
      <family val="3"/>
      <charset val="134"/>
    </font>
  </fonts>
  <fills count="17">
    <fill>
      <patternFill patternType="none"/>
    </fill>
    <fill>
      <patternFill patternType="gray125"/>
    </fill>
    <fill>
      <patternFill patternType="solid">
        <fgColor rgb="FFC0C0C0"/>
      </patternFill>
    </fill>
    <fill>
      <patternFill patternType="solid">
        <fgColor rgb="FFFFFFFF"/>
      </patternFill>
    </fill>
    <fill>
      <patternFill patternType="solid">
        <fgColor rgb="FFFFFF99"/>
      </patternFill>
    </fill>
    <fill>
      <patternFill patternType="solid">
        <fgColor rgb="FF99CCFF"/>
      </patternFill>
    </fill>
    <fill>
      <patternFill patternType="solid">
        <fgColor rgb="FF9999FF"/>
      </patternFill>
    </fill>
    <fill>
      <patternFill patternType="solid">
        <fgColor rgb="FFB4EEB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mediumGray">
        <fgColor indexed="9"/>
      </patternFill>
    </fill>
    <fill>
      <patternFill patternType="solid">
        <fgColor indexed="44"/>
        <bgColor indexed="64"/>
      </patternFill>
    </fill>
    <fill>
      <patternFill patternType="solid">
        <fgColor indexed="24"/>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3">
    <xf numFmtId="0" fontId="1" fillId="0" borderId="0" xfId="0" applyNumberFormat="1" applyFont="1"/>
    <xf numFmtId="0" fontId="1" fillId="0" borderId="0" xfId="0" applyNumberFormat="1" applyFont="1" applyAlignment="1">
      <alignment vertical="center"/>
    </xf>
    <xf numFmtId="0" fontId="1" fillId="0" borderId="0" xfId="0" applyNumberFormat="1" applyFont="1" applyAlignment="1">
      <alignment horizontal="right" vertical="center"/>
    </xf>
    <xf numFmtId="0" fontId="3"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3" fillId="2" borderId="1" xfId="0" applyNumberFormat="1" applyFont="1" applyFill="1" applyBorder="1" applyAlignment="1">
      <alignment vertical="center"/>
    </xf>
    <xf numFmtId="0" fontId="5" fillId="2" borderId="1" xfId="0" applyNumberFormat="1" applyFont="1" applyFill="1" applyBorder="1" applyAlignment="1">
      <alignment vertical="center"/>
    </xf>
    <xf numFmtId="0" fontId="3" fillId="2" borderId="1" xfId="0" applyNumberFormat="1" applyFont="1" applyFill="1" applyBorder="1" applyAlignment="1">
      <alignment horizontal="right" vertical="center"/>
    </xf>
    <xf numFmtId="0" fontId="1" fillId="2" borderId="1" xfId="0" applyNumberFormat="1" applyFont="1" applyFill="1" applyBorder="1"/>
    <xf numFmtId="3" fontId="3" fillId="2" borderId="1" xfId="0" applyNumberFormat="1" applyFont="1" applyFill="1" applyBorder="1" applyAlignment="1">
      <alignment horizontal="right" vertical="center"/>
    </xf>
    <xf numFmtId="0" fontId="3" fillId="2" borderId="3" xfId="0" applyNumberFormat="1" applyFont="1" applyFill="1" applyBorder="1" applyAlignment="1">
      <alignment horizontal="left" vertical="center"/>
    </xf>
    <xf numFmtId="0" fontId="3" fillId="0" borderId="0" xfId="0" applyNumberFormat="1" applyFont="1" applyAlignment="1">
      <alignment vertical="center"/>
    </xf>
    <xf numFmtId="0" fontId="3" fillId="0" borderId="0" xfId="0" applyNumberFormat="1" applyFont="1" applyAlignment="1">
      <alignment horizontal="right" vertical="center"/>
    </xf>
    <xf numFmtId="0" fontId="5" fillId="2" borderId="4"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3" fillId="2" borderId="3" xfId="0" applyNumberFormat="1" applyFont="1" applyFill="1" applyBorder="1" applyAlignment="1">
      <alignment vertical="center"/>
    </xf>
    <xf numFmtId="0" fontId="1" fillId="2" borderId="5" xfId="0" applyNumberFormat="1" applyFont="1" applyFill="1" applyBorder="1"/>
    <xf numFmtId="0" fontId="3" fillId="2" borderId="4" xfId="0" applyNumberFormat="1" applyFont="1" applyFill="1" applyBorder="1" applyAlignment="1">
      <alignment horizontal="left" vertical="center"/>
    </xf>
    <xf numFmtId="0" fontId="3" fillId="2" borderId="4" xfId="0" applyNumberFormat="1" applyFont="1" applyFill="1" applyBorder="1" applyAlignment="1">
      <alignment horizontal="right" vertical="center"/>
    </xf>
    <xf numFmtId="0" fontId="1" fillId="2" borderId="3" xfId="0" applyNumberFormat="1" applyFont="1" applyFill="1" applyBorder="1"/>
    <xf numFmtId="0" fontId="1" fillId="2" borderId="4" xfId="0" applyNumberFormat="1" applyFont="1" applyFill="1" applyBorder="1"/>
    <xf numFmtId="0" fontId="5" fillId="2" borderId="3" xfId="0" applyNumberFormat="1" applyFont="1" applyFill="1" applyBorder="1" applyAlignment="1">
      <alignment vertical="center"/>
    </xf>
    <xf numFmtId="0" fontId="5"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3" fillId="2" borderId="4" xfId="0" applyNumberFormat="1" applyFont="1" applyFill="1" applyBorder="1" applyAlignment="1">
      <alignment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vertical="center"/>
    </xf>
    <xf numFmtId="0" fontId="1" fillId="0" borderId="0" xfId="0" applyFont="1"/>
    <xf numFmtId="3" fontId="4" fillId="5" borderId="11" xfId="0" applyNumberFormat="1" applyFont="1" applyFill="1" applyBorder="1" applyAlignment="1">
      <alignment horizontal="left" vertical="center"/>
    </xf>
    <xf numFmtId="3" fontId="4" fillId="5" borderId="7" xfId="0" applyNumberFormat="1" applyFont="1" applyFill="1" applyBorder="1" applyAlignment="1">
      <alignment horizontal="left" vertical="center"/>
    </xf>
    <xf numFmtId="3" fontId="4" fillId="5" borderId="6" xfId="0" applyNumberFormat="1" applyFont="1" applyFill="1" applyBorder="1" applyAlignment="1">
      <alignment horizontal="left" vertical="center"/>
    </xf>
    <xf numFmtId="0" fontId="4" fillId="5" borderId="7" xfId="0" applyFont="1" applyFill="1" applyBorder="1" applyAlignment="1">
      <alignment horizontal="left" vertical="center"/>
    </xf>
    <xf numFmtId="3" fontId="4" fillId="5" borderId="0" xfId="0" applyNumberFormat="1" applyFont="1" applyFill="1" applyAlignment="1">
      <alignment horizontal="left" vertical="center"/>
    </xf>
    <xf numFmtId="0" fontId="4" fillId="7" borderId="7" xfId="0" applyNumberFormat="1" applyFont="1" applyFill="1" applyBorder="1" applyAlignment="1">
      <alignment horizontal="left" vertical="center"/>
    </xf>
    <xf numFmtId="0" fontId="4" fillId="5" borderId="7" xfId="0" applyNumberFormat="1" applyFont="1" applyFill="1" applyBorder="1" applyAlignment="1">
      <alignment horizontal="left" vertical="center"/>
    </xf>
    <xf numFmtId="0" fontId="1" fillId="0" borderId="0" xfId="0" applyNumberFormat="1" applyFont="1"/>
    <xf numFmtId="3" fontId="3" fillId="4" borderId="1" xfId="0" applyNumberFormat="1" applyFont="1" applyFill="1" applyBorder="1" applyAlignment="1">
      <alignment horizontal="right" vertical="center"/>
    </xf>
    <xf numFmtId="3" fontId="3" fillId="6" borderId="1" xfId="0" applyNumberFormat="1" applyFont="1" applyFill="1" applyBorder="1" applyAlignment="1">
      <alignment horizontal="right" vertical="center"/>
    </xf>
    <xf numFmtId="3" fontId="3" fillId="5" borderId="1" xfId="0" applyNumberFormat="1" applyFont="1" applyFill="1" applyBorder="1" applyAlignment="1">
      <alignment horizontal="right" vertical="center"/>
    </xf>
    <xf numFmtId="3" fontId="3" fillId="7" borderId="1" xfId="0" applyNumberFormat="1" applyFont="1" applyFill="1" applyBorder="1" applyAlignment="1">
      <alignment horizontal="right" vertical="center"/>
    </xf>
    <xf numFmtId="0" fontId="1" fillId="0" borderId="0" xfId="0" applyNumberFormat="1" applyFont="1" applyAlignment="1">
      <alignment wrapText="1"/>
    </xf>
    <xf numFmtId="3" fontId="3" fillId="6" borderId="2" xfId="0" applyNumberFormat="1" applyFont="1" applyFill="1" applyBorder="1" applyAlignment="1">
      <alignment horizontal="right" vertical="center"/>
    </xf>
    <xf numFmtId="3" fontId="3" fillId="6" borderId="5" xfId="0" applyNumberFormat="1" applyFont="1" applyFill="1" applyBorder="1" applyAlignment="1">
      <alignment horizontal="right" vertical="center"/>
    </xf>
    <xf numFmtId="0" fontId="1" fillId="2" borderId="0" xfId="0" applyNumberFormat="1" applyFont="1" applyFill="1" applyAlignment="1">
      <alignment wrapText="1"/>
    </xf>
    <xf numFmtId="3" fontId="3" fillId="4" borderId="2" xfId="0" applyNumberFormat="1" applyFont="1" applyFill="1" applyBorder="1" applyAlignment="1">
      <alignment horizontal="right" vertical="center"/>
    </xf>
    <xf numFmtId="3" fontId="3" fillId="5" borderId="2" xfId="0" applyNumberFormat="1" applyFont="1" applyFill="1" applyBorder="1" applyAlignment="1">
      <alignment horizontal="right" vertical="center"/>
    </xf>
    <xf numFmtId="3" fontId="3" fillId="5" borderId="3" xfId="0" applyNumberFormat="1" applyFont="1" applyFill="1" applyBorder="1" applyAlignment="1">
      <alignment horizontal="right" vertical="center"/>
    </xf>
    <xf numFmtId="3" fontId="3" fillId="6" borderId="3" xfId="0" applyNumberFormat="1" applyFont="1" applyFill="1" applyBorder="1" applyAlignment="1">
      <alignment horizontal="right" vertical="center"/>
    </xf>
    <xf numFmtId="3" fontId="3" fillId="4" borderId="5" xfId="0" applyNumberFormat="1" applyFont="1" applyFill="1" applyBorder="1" applyAlignment="1">
      <alignment horizontal="right" vertical="center"/>
    </xf>
    <xf numFmtId="0" fontId="1" fillId="0" borderId="0" xfId="0" applyNumberFormat="1" applyFont="1"/>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0" fillId="0" borderId="0" xfId="0" applyFont="1"/>
    <xf numFmtId="0" fontId="3" fillId="8" borderId="12" xfId="0" applyNumberFormat="1" applyFont="1" applyFill="1" applyBorder="1" applyAlignment="1" applyProtection="1">
      <alignment horizontal="center" vertical="center"/>
    </xf>
    <xf numFmtId="0" fontId="3" fillId="8" borderId="12" xfId="0" applyNumberFormat="1" applyFont="1" applyFill="1" applyBorder="1" applyAlignment="1" applyProtection="1">
      <alignment horizontal="left" vertical="center"/>
    </xf>
    <xf numFmtId="3" fontId="3" fillId="9" borderId="12" xfId="0" applyNumberFormat="1" applyFont="1" applyFill="1" applyBorder="1" applyAlignment="1" applyProtection="1">
      <alignment horizontal="right" vertical="center"/>
    </xf>
    <xf numFmtId="0" fontId="3" fillId="8" borderId="13" xfId="0" applyNumberFormat="1" applyFont="1" applyFill="1" applyBorder="1" applyAlignment="1" applyProtection="1">
      <alignment horizontal="left" vertical="center"/>
    </xf>
    <xf numFmtId="3" fontId="3" fillId="10" borderId="12" xfId="0" applyNumberFormat="1" applyFont="1" applyFill="1" applyBorder="1" applyAlignment="1" applyProtection="1">
      <alignment horizontal="right" vertical="center"/>
    </xf>
    <xf numFmtId="0" fontId="0" fillId="10" borderId="12" xfId="0" applyNumberFormat="1" applyFont="1" applyFill="1" applyBorder="1" applyAlignment="1" applyProtection="1"/>
    <xf numFmtId="3" fontId="3" fillId="8" borderId="12" xfId="0" applyNumberFormat="1" applyFont="1" applyFill="1" applyBorder="1" applyAlignment="1" applyProtection="1">
      <alignment horizontal="righ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12" xfId="0" applyBorder="1" applyAlignment="1">
      <alignment vertical="center"/>
    </xf>
    <xf numFmtId="3" fontId="3" fillId="0" borderId="12" xfId="0" applyNumberFormat="1" applyFont="1" applyFill="1" applyBorder="1" applyAlignment="1" applyProtection="1">
      <alignment horizontal="right" vertical="center"/>
    </xf>
    <xf numFmtId="0" fontId="0" fillId="8" borderId="0" xfId="0" applyFont="1" applyFill="1"/>
    <xf numFmtId="0" fontId="3" fillId="8" borderId="12" xfId="0" applyNumberFormat="1" applyFont="1" applyFill="1" applyBorder="1" applyAlignment="1" applyProtection="1">
      <alignment vertical="center"/>
    </xf>
    <xf numFmtId="0" fontId="3" fillId="0" borderId="12" xfId="0" applyFont="1" applyBorder="1" applyAlignment="1">
      <alignment vertical="center"/>
    </xf>
    <xf numFmtId="0" fontId="3" fillId="0" borderId="13" xfId="0" applyNumberFormat="1" applyFont="1" applyFill="1" applyBorder="1" applyAlignment="1" applyProtection="1">
      <alignment vertical="center"/>
    </xf>
    <xf numFmtId="0" fontId="3" fillId="0" borderId="12" xfId="0" applyNumberFormat="1" applyFont="1" applyFill="1" applyBorder="1" applyAlignment="1" applyProtection="1">
      <alignment vertical="center"/>
    </xf>
    <xf numFmtId="0" fontId="5" fillId="8" borderId="12" xfId="0" applyNumberFormat="1" applyFont="1" applyFill="1" applyBorder="1" applyAlignment="1" applyProtection="1">
      <alignment horizontal="center" vertical="center"/>
    </xf>
    <xf numFmtId="3" fontId="3" fillId="11" borderId="12" xfId="0" applyNumberFormat="1" applyFont="1" applyFill="1" applyBorder="1" applyAlignment="1" applyProtection="1">
      <alignment horizontal="right" vertical="center"/>
    </xf>
    <xf numFmtId="3" fontId="3" fillId="12" borderId="12" xfId="0" applyNumberFormat="1" applyFont="1" applyFill="1" applyBorder="1" applyAlignment="1" applyProtection="1">
      <alignment horizontal="right" vertical="center"/>
    </xf>
    <xf numFmtId="0" fontId="3" fillId="8" borderId="13" xfId="0" applyNumberFormat="1" applyFont="1" applyFill="1" applyBorder="1" applyAlignment="1" applyProtection="1">
      <alignment vertical="center"/>
    </xf>
    <xf numFmtId="3" fontId="3" fillId="11" borderId="15" xfId="0" applyNumberFormat="1" applyFont="1" applyFill="1" applyBorder="1" applyAlignment="1" applyProtection="1">
      <alignment horizontal="right" vertical="center"/>
    </xf>
    <xf numFmtId="0" fontId="0" fillId="8" borderId="16" xfId="0" applyNumberFormat="1" applyFont="1" applyFill="1" applyBorder="1" applyAlignment="1" applyProtection="1"/>
    <xf numFmtId="0" fontId="0" fillId="8" borderId="12" xfId="0" applyNumberFormat="1" applyFont="1" applyFill="1" applyBorder="1" applyAlignment="1" applyProtection="1"/>
    <xf numFmtId="0" fontId="0" fillId="8" borderId="12" xfId="0" applyNumberFormat="1" applyFont="1" applyFill="1" applyBorder="1" applyAlignment="1" applyProtection="1">
      <alignment vertical="center"/>
    </xf>
    <xf numFmtId="3" fontId="3" fillId="13" borderId="12" xfId="0" applyNumberFormat="1" applyFont="1" applyFill="1" applyBorder="1" applyAlignment="1" applyProtection="1">
      <alignment horizontal="right" vertical="center"/>
    </xf>
    <xf numFmtId="0" fontId="3" fillId="8" borderId="12" xfId="0" applyNumberFormat="1" applyFont="1" applyFill="1" applyBorder="1" applyAlignment="1" applyProtection="1">
      <alignment horizontal="righ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14" borderId="12" xfId="0" applyNumberFormat="1" applyFont="1" applyFill="1" applyBorder="1" applyAlignment="1" applyProtection="1">
      <alignment horizontal="center" vertical="center"/>
    </xf>
    <xf numFmtId="3" fontId="3" fillId="15" borderId="12" xfId="0" applyNumberFormat="1" applyFont="1" applyFill="1" applyBorder="1" applyAlignment="1" applyProtection="1">
      <alignment horizontal="right" vertical="center"/>
    </xf>
    <xf numFmtId="0" fontId="0" fillId="10" borderId="0" xfId="0" applyFont="1" applyFill="1"/>
    <xf numFmtId="3" fontId="3" fillId="10" borderId="1" xfId="0" applyNumberFormat="1" applyFont="1" applyFill="1" applyBorder="1" applyAlignment="1">
      <alignment horizontal="right" vertical="center"/>
    </xf>
    <xf numFmtId="4" fontId="11" fillId="10" borderId="12" xfId="0" applyNumberFormat="1" applyFont="1" applyFill="1" applyBorder="1" applyAlignment="1">
      <alignment horizontal="right" vertical="center"/>
    </xf>
    <xf numFmtId="0" fontId="3" fillId="16" borderId="12" xfId="0" applyNumberFormat="1" applyFont="1" applyFill="1" applyBorder="1" applyAlignment="1" applyProtection="1">
      <alignment horizontal="center" vertical="center"/>
    </xf>
    <xf numFmtId="3" fontId="3" fillId="16" borderId="12" xfId="0" applyNumberFormat="1" applyFont="1" applyFill="1" applyBorder="1" applyAlignment="1" applyProtection="1">
      <alignment horizontal="right" vertical="center"/>
    </xf>
    <xf numFmtId="0" fontId="2" fillId="0" borderId="0" xfId="0" applyNumberFormat="1" applyFont="1" applyAlignment="1">
      <alignment horizontal="center" vertical="center"/>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0" fontId="3" fillId="0" borderId="0" xfId="0" applyNumberFormat="1" applyFont="1" applyAlignment="1">
      <alignment horizontal="right" vertical="center"/>
    </xf>
    <xf numFmtId="0" fontId="7"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right" vertical="center"/>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10"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7" fillId="3" borderId="0" xfId="0" applyNumberFormat="1" applyFont="1" applyFill="1" applyAlignment="1">
      <alignment horizontal="center" vertical="center"/>
    </xf>
    <xf numFmtId="0" fontId="5" fillId="2" borderId="1"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6130;&#25919;&#24635;&#20915;&#31639;&#25253;&#34920;_2023&#24180;_&#40857;&#23665;&#21439;_2024-09-02%2016_09_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row r="2">
          <cell r="B2" t="str">
            <v>2023年</v>
          </cell>
        </row>
        <row r="7">
          <cell r="B7" t="str">
            <v>龙山县</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Zeros="0" workbookViewId="0"/>
  </sheetViews>
  <sheetFormatPr defaultColWidth="9" defaultRowHeight="12.75" customHeight="1" x14ac:dyDescent="0.15"/>
  <sheetData>
    <row r="1" spans="1:9" ht="12.75" customHeight="1" x14ac:dyDescent="0.15">
      <c r="G1" s="33" t="s">
        <v>0</v>
      </c>
      <c r="H1" s="33" t="s">
        <v>1</v>
      </c>
      <c r="I1" s="33" t="s">
        <v>2</v>
      </c>
    </row>
    <row r="2" spans="1:9" ht="12.75" customHeight="1" x14ac:dyDescent="0.15">
      <c r="A2" s="33" t="s">
        <v>3</v>
      </c>
      <c r="B2" s="33" t="s">
        <v>4</v>
      </c>
      <c r="G2" s="33" t="s">
        <v>5</v>
      </c>
      <c r="H2" s="33" t="s">
        <v>6</v>
      </c>
      <c r="I2" s="33" t="s">
        <v>7</v>
      </c>
    </row>
    <row r="3" spans="1:9" ht="12.75" customHeight="1" x14ac:dyDescent="0.15">
      <c r="A3" s="33" t="s">
        <v>8</v>
      </c>
      <c r="B3" s="33" t="s">
        <v>9</v>
      </c>
      <c r="G3" s="33" t="s">
        <v>10</v>
      </c>
      <c r="H3" s="33" t="s">
        <v>11</v>
      </c>
      <c r="I3" s="33" t="s">
        <v>12</v>
      </c>
    </row>
    <row r="4" spans="1:9" ht="12.75" customHeight="1" x14ac:dyDescent="0.15">
      <c r="A4" s="33" t="s">
        <v>13</v>
      </c>
      <c r="B4" s="33" t="s">
        <v>14</v>
      </c>
      <c r="G4" s="33" t="s">
        <v>15</v>
      </c>
      <c r="H4" s="33" t="s">
        <v>16</v>
      </c>
      <c r="I4" s="33" t="s">
        <v>17</v>
      </c>
    </row>
    <row r="5" spans="1:9" ht="12.75" customHeight="1" x14ac:dyDescent="0.15">
      <c r="A5" s="33" t="s">
        <v>18</v>
      </c>
      <c r="B5" s="33" t="s">
        <v>19</v>
      </c>
      <c r="G5" s="33" t="s">
        <v>20</v>
      </c>
      <c r="H5" s="33" t="s">
        <v>21</v>
      </c>
      <c r="I5" s="33" t="s">
        <v>22</v>
      </c>
    </row>
    <row r="6" spans="1:9" ht="12.75" customHeight="1" x14ac:dyDescent="0.15">
      <c r="A6" s="33" t="s">
        <v>23</v>
      </c>
      <c r="B6" s="33" t="s">
        <v>24</v>
      </c>
      <c r="G6" s="33" t="s">
        <v>25</v>
      </c>
      <c r="H6" s="33" t="s">
        <v>26</v>
      </c>
      <c r="I6" s="33" t="s">
        <v>27</v>
      </c>
    </row>
    <row r="7" spans="1:9" ht="12.75" customHeight="1" x14ac:dyDescent="0.15">
      <c r="A7" s="33" t="s">
        <v>28</v>
      </c>
      <c r="B7" s="33" t="s">
        <v>29</v>
      </c>
      <c r="G7" s="33" t="s">
        <v>30</v>
      </c>
      <c r="H7" s="33" t="s">
        <v>31</v>
      </c>
      <c r="I7" s="33" t="s">
        <v>32</v>
      </c>
    </row>
    <row r="8" spans="1:9" ht="12.75" customHeight="1" x14ac:dyDescent="0.15">
      <c r="A8" s="33" t="s">
        <v>33</v>
      </c>
      <c r="B8" s="33" t="s">
        <v>29</v>
      </c>
      <c r="G8" s="33" t="s">
        <v>34</v>
      </c>
      <c r="H8" s="33" t="s">
        <v>35</v>
      </c>
      <c r="I8" s="33" t="s">
        <v>36</v>
      </c>
    </row>
    <row r="9" spans="1:9" ht="12.75" customHeight="1" x14ac:dyDescent="0.15">
      <c r="A9" s="33" t="s">
        <v>37</v>
      </c>
      <c r="B9" s="33" t="s">
        <v>38</v>
      </c>
      <c r="G9" s="33" t="s">
        <v>39</v>
      </c>
      <c r="H9" s="33" t="s">
        <v>40</v>
      </c>
      <c r="I9" s="33" t="s">
        <v>41</v>
      </c>
    </row>
    <row r="10" spans="1:9" ht="12.75" customHeight="1" x14ac:dyDescent="0.15">
      <c r="A10" s="33" t="s">
        <v>42</v>
      </c>
      <c r="B10" s="33" t="s">
        <v>43</v>
      </c>
      <c r="G10" s="33" t="s">
        <v>44</v>
      </c>
      <c r="H10" s="33" t="s">
        <v>45</v>
      </c>
      <c r="I10" s="33" t="s">
        <v>46</v>
      </c>
    </row>
    <row r="11" spans="1:9" ht="12.75" customHeight="1" x14ac:dyDescent="0.15">
      <c r="G11" s="33" t="s">
        <v>47</v>
      </c>
      <c r="H11" s="33" t="s">
        <v>48</v>
      </c>
      <c r="I11" s="33" t="s">
        <v>49</v>
      </c>
    </row>
    <row r="12" spans="1:9" ht="12.75" customHeight="1" x14ac:dyDescent="0.15">
      <c r="A12" s="33" t="s">
        <v>50</v>
      </c>
      <c r="B12" s="33" t="s">
        <v>51</v>
      </c>
      <c r="G12" s="33" t="s">
        <v>52</v>
      </c>
      <c r="H12" s="33" t="s">
        <v>53</v>
      </c>
      <c r="I12" s="33" t="s">
        <v>54</v>
      </c>
    </row>
    <row r="13" spans="1:9" ht="12.75" customHeight="1" x14ac:dyDescent="0.15">
      <c r="A13" s="33" t="s">
        <v>55</v>
      </c>
      <c r="B13" s="33" t="s">
        <v>56</v>
      </c>
      <c r="G13" s="33" t="s">
        <v>57</v>
      </c>
      <c r="H13" s="33" t="s">
        <v>58</v>
      </c>
      <c r="I13" s="33" t="s">
        <v>59</v>
      </c>
    </row>
    <row r="14" spans="1:9" ht="12.75" customHeight="1" x14ac:dyDescent="0.15">
      <c r="A14" s="33" t="s">
        <v>60</v>
      </c>
      <c r="B14" s="33" t="s">
        <v>51</v>
      </c>
      <c r="G14" s="33" t="s">
        <v>61</v>
      </c>
      <c r="H14" s="33" t="s">
        <v>62</v>
      </c>
      <c r="I14" s="33" t="s">
        <v>63</v>
      </c>
    </row>
    <row r="15" spans="1:9" ht="12.75" customHeight="1" x14ac:dyDescent="0.15">
      <c r="A15" s="33" t="s">
        <v>64</v>
      </c>
      <c r="B15" s="33" t="s">
        <v>56</v>
      </c>
      <c r="G15" s="33" t="s">
        <v>65</v>
      </c>
      <c r="H15" s="33" t="s">
        <v>66</v>
      </c>
      <c r="I15" s="33" t="s">
        <v>67</v>
      </c>
    </row>
    <row r="16" spans="1:9" ht="12.75" customHeight="1" x14ac:dyDescent="0.15">
      <c r="A16" s="33" t="s">
        <v>68</v>
      </c>
      <c r="B16" s="33" t="s">
        <v>69</v>
      </c>
      <c r="G16" s="33" t="s">
        <v>70</v>
      </c>
      <c r="H16" s="33" t="s">
        <v>71</v>
      </c>
      <c r="I16" s="33" t="s">
        <v>72</v>
      </c>
    </row>
    <row r="17" spans="1:9" ht="12.75" customHeight="1" x14ac:dyDescent="0.15">
      <c r="A17" s="33" t="s">
        <v>73</v>
      </c>
      <c r="B17" s="33" t="s">
        <v>74</v>
      </c>
      <c r="G17" s="33" t="s">
        <v>75</v>
      </c>
      <c r="H17" s="33" t="s">
        <v>76</v>
      </c>
      <c r="I17" s="33" t="s">
        <v>77</v>
      </c>
    </row>
    <row r="18" spans="1:9" ht="12.75" customHeight="1" x14ac:dyDescent="0.15">
      <c r="A18" s="33" t="s">
        <v>78</v>
      </c>
      <c r="B18" s="33" t="s">
        <v>79</v>
      </c>
      <c r="G18" s="33" t="s">
        <v>80</v>
      </c>
      <c r="H18" s="33" t="s">
        <v>81</v>
      </c>
      <c r="I18" s="33" t="s">
        <v>82</v>
      </c>
    </row>
    <row r="19" spans="1:9" ht="12.75" customHeight="1" x14ac:dyDescent="0.15">
      <c r="A19" s="33" t="s">
        <v>83</v>
      </c>
      <c r="B19" s="33" t="s">
        <v>84</v>
      </c>
      <c r="G19" s="33" t="s">
        <v>85</v>
      </c>
      <c r="H19" s="33" t="s">
        <v>86</v>
      </c>
      <c r="I19" s="33" t="s">
        <v>87</v>
      </c>
    </row>
    <row r="20" spans="1:9" ht="12.75" customHeight="1" x14ac:dyDescent="0.15">
      <c r="G20" s="33" t="s">
        <v>88</v>
      </c>
      <c r="H20" s="33" t="s">
        <v>89</v>
      </c>
      <c r="I20" s="33" t="s">
        <v>90</v>
      </c>
    </row>
    <row r="21" spans="1:9" ht="12.75" customHeight="1" x14ac:dyDescent="0.15">
      <c r="G21" s="33" t="s">
        <v>91</v>
      </c>
      <c r="H21" s="33" t="s">
        <v>92</v>
      </c>
      <c r="I21" s="33" t="s">
        <v>93</v>
      </c>
    </row>
    <row r="22" spans="1:9" ht="12.75" customHeight="1" x14ac:dyDescent="0.15">
      <c r="G22" s="33" t="s">
        <v>94</v>
      </c>
      <c r="H22" s="33" t="s">
        <v>95</v>
      </c>
      <c r="I22" s="33" t="s">
        <v>96</v>
      </c>
    </row>
    <row r="23" spans="1:9" ht="12.75" customHeight="1" x14ac:dyDescent="0.15">
      <c r="G23" s="33" t="s">
        <v>97</v>
      </c>
      <c r="H23" s="33" t="s">
        <v>98</v>
      </c>
      <c r="I23" s="33" t="s">
        <v>99</v>
      </c>
    </row>
    <row r="24" spans="1:9" ht="12.75" customHeight="1" x14ac:dyDescent="0.15">
      <c r="G24" s="33" t="s">
        <v>100</v>
      </c>
      <c r="H24" s="33" t="s">
        <v>101</v>
      </c>
      <c r="I24" s="33" t="s">
        <v>102</v>
      </c>
    </row>
    <row r="25" spans="1:9" ht="12.75" customHeight="1" x14ac:dyDescent="0.15">
      <c r="G25" s="33" t="s">
        <v>103</v>
      </c>
      <c r="H25" s="33" t="s">
        <v>104</v>
      </c>
      <c r="I25" s="33" t="s">
        <v>105</v>
      </c>
    </row>
    <row r="26" spans="1:9" ht="12.75" customHeight="1" x14ac:dyDescent="0.15">
      <c r="G26" s="33" t="s">
        <v>106</v>
      </c>
      <c r="H26" s="33" t="s">
        <v>107</v>
      </c>
      <c r="I26" s="33" t="s">
        <v>108</v>
      </c>
    </row>
    <row r="27" spans="1:9" ht="12.75" customHeight="1" x14ac:dyDescent="0.15">
      <c r="G27" s="33" t="s">
        <v>109</v>
      </c>
      <c r="H27" s="33" t="s">
        <v>110</v>
      </c>
      <c r="I27" s="33" t="s">
        <v>111</v>
      </c>
    </row>
    <row r="28" spans="1:9" ht="12.75" customHeight="1" x14ac:dyDescent="0.15">
      <c r="G28" s="33" t="s">
        <v>112</v>
      </c>
      <c r="H28" s="33" t="s">
        <v>113</v>
      </c>
      <c r="I28" s="33" t="s">
        <v>114</v>
      </c>
    </row>
    <row r="29" spans="1:9" ht="12.75" customHeight="1" x14ac:dyDescent="0.15">
      <c r="G29" s="33" t="s">
        <v>115</v>
      </c>
      <c r="H29" s="33" t="s">
        <v>116</v>
      </c>
      <c r="I29" s="33" t="s">
        <v>117</v>
      </c>
    </row>
    <row r="30" spans="1:9" ht="12.75" customHeight="1" x14ac:dyDescent="0.15">
      <c r="G30" s="33" t="s">
        <v>118</v>
      </c>
      <c r="H30" s="33" t="s">
        <v>119</v>
      </c>
      <c r="I30" s="33" t="s">
        <v>120</v>
      </c>
    </row>
  </sheetData>
  <sheetProtection objects="1" autoFilter="0"/>
  <phoneticPr fontId="9" type="noConversion"/>
  <pageMargins left="0.75" right="0.75" top="1" bottom="1" header="0.5" footer="0.5"/>
  <pageSetup orientation="portrait" r:id="rId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showZeros="0" tabSelected="1" defaultGridColor="0" colorId="8" workbookViewId="0">
      <selection activeCell="F13" sqref="F13"/>
    </sheetView>
  </sheetViews>
  <sheetFormatPr defaultColWidth="12.125" defaultRowHeight="15.6" customHeight="1" x14ac:dyDescent="0.15"/>
  <cols>
    <col min="1" max="1" width="12.125" style="41"/>
    <col min="2" max="2" width="20.5" style="41" customWidth="1"/>
    <col min="3" max="3" width="54.75" style="41" customWidth="1"/>
    <col min="4" max="4" width="23.125" style="41" customWidth="1"/>
  </cols>
  <sheetData>
    <row r="1" spans="1:4" ht="33.75" customHeight="1" x14ac:dyDescent="0.15">
      <c r="A1" s="96" t="str">
        <f>'##BASEINFO'!$B$2&amp;"度"</f>
        <v>2023年度</v>
      </c>
      <c r="B1" s="96"/>
      <c r="C1" s="96"/>
      <c r="D1" s="96"/>
    </row>
    <row r="2" spans="1:4" ht="33.75" customHeight="1" x14ac:dyDescent="0.15">
      <c r="A2" s="96" t="str">
        <f>'##BASEINFO'!$B$7&amp;"基础信息表"</f>
        <v>龙山县基础信息表</v>
      </c>
      <c r="B2" s="96"/>
      <c r="C2" s="96"/>
      <c r="D2" s="96"/>
    </row>
    <row r="3" spans="1:4" ht="15.75" customHeight="1" x14ac:dyDescent="0.15">
      <c r="A3" s="1"/>
      <c r="B3" s="1"/>
      <c r="C3" s="1"/>
      <c r="D3" s="1"/>
    </row>
    <row r="4" spans="1:4" ht="15.75" customHeight="1" x14ac:dyDescent="0.15">
      <c r="A4" s="1"/>
      <c r="B4" s="1"/>
      <c r="C4" s="1"/>
      <c r="D4" s="1"/>
    </row>
    <row r="5" spans="1:4" ht="15.75" customHeight="1" x14ac:dyDescent="0.15">
      <c r="A5" s="1"/>
      <c r="B5" s="2" t="s">
        <v>121</v>
      </c>
      <c r="C5" s="34" t="s">
        <v>122</v>
      </c>
      <c r="D5" s="1"/>
    </row>
    <row r="6" spans="1:4" ht="15.75" customHeight="1" x14ac:dyDescent="0.15">
      <c r="A6" s="1"/>
      <c r="B6" s="2" t="s">
        <v>123</v>
      </c>
      <c r="C6" s="34" t="s">
        <v>124</v>
      </c>
      <c r="D6" s="1"/>
    </row>
    <row r="7" spans="1:4" ht="15.75" customHeight="1" x14ac:dyDescent="0.15">
      <c r="A7" s="1"/>
      <c r="B7" s="2" t="s">
        <v>125</v>
      </c>
      <c r="C7" s="35" t="s">
        <v>126</v>
      </c>
      <c r="D7" s="1"/>
    </row>
    <row r="8" spans="1:4" ht="15.75" customHeight="1" x14ac:dyDescent="0.15">
      <c r="A8" s="1"/>
      <c r="B8" s="2" t="s">
        <v>127</v>
      </c>
      <c r="C8" s="36" t="s">
        <v>128</v>
      </c>
      <c r="D8" s="1"/>
    </row>
    <row r="9" spans="1:4" ht="15.75" customHeight="1" x14ac:dyDescent="0.15">
      <c r="A9" s="1"/>
      <c r="B9" s="2" t="s">
        <v>129</v>
      </c>
      <c r="C9" s="37" t="s">
        <v>130</v>
      </c>
      <c r="D9" s="1"/>
    </row>
    <row r="10" spans="1:4" ht="15.75" customHeight="1" x14ac:dyDescent="0.15">
      <c r="A10" s="1"/>
      <c r="B10" s="2" t="s">
        <v>131</v>
      </c>
      <c r="C10" s="38" t="s">
        <v>132</v>
      </c>
      <c r="D10" s="1"/>
    </row>
    <row r="11" spans="1:4" ht="15.75" customHeight="1" x14ac:dyDescent="0.15">
      <c r="A11" s="1"/>
      <c r="B11" s="2" t="s">
        <v>133</v>
      </c>
      <c r="C11" s="37" t="s">
        <v>134</v>
      </c>
      <c r="D11" s="1"/>
    </row>
    <row r="12" spans="1:4" ht="15.75" customHeight="1" x14ac:dyDescent="0.15">
      <c r="A12" s="1"/>
      <c r="B12" s="2" t="s">
        <v>135</v>
      </c>
      <c r="C12" s="34" t="s">
        <v>136</v>
      </c>
      <c r="D12" s="1"/>
    </row>
    <row r="13" spans="1:4" ht="15.75" customHeight="1" x14ac:dyDescent="0.15">
      <c r="A13" s="1"/>
      <c r="B13" s="2" t="s">
        <v>137</v>
      </c>
      <c r="C13" s="35" t="s">
        <v>138</v>
      </c>
      <c r="D13" s="1"/>
    </row>
    <row r="14" spans="1:4" ht="15.75" customHeight="1" x14ac:dyDescent="0.15">
      <c r="A14" s="1"/>
      <c r="B14" s="2" t="s">
        <v>139</v>
      </c>
      <c r="C14" s="36" t="s">
        <v>140</v>
      </c>
      <c r="D14" s="1"/>
    </row>
    <row r="15" spans="1:4" ht="15.75" customHeight="1" x14ac:dyDescent="0.15">
      <c r="A15" s="1"/>
      <c r="B15" s="2" t="s">
        <v>141</v>
      </c>
      <c r="C15" s="35" t="s">
        <v>142</v>
      </c>
      <c r="D15" s="1"/>
    </row>
    <row r="16" spans="1:4" ht="15.75" customHeight="1" x14ac:dyDescent="0.15">
      <c r="A16" s="1"/>
      <c r="B16" s="2" t="s">
        <v>143</v>
      </c>
      <c r="C16" s="34" t="s">
        <v>144</v>
      </c>
      <c r="D16" s="1"/>
    </row>
    <row r="17" spans="1:4" ht="15.75" customHeight="1" x14ac:dyDescent="0.15">
      <c r="A17" s="1"/>
      <c r="B17" s="2" t="s">
        <v>145</v>
      </c>
      <c r="C17" s="35" t="s">
        <v>146</v>
      </c>
      <c r="D17" s="1"/>
    </row>
    <row r="18" spans="1:4" ht="15.75" customHeight="1" x14ac:dyDescent="0.15">
      <c r="A18" s="1"/>
      <c r="B18" s="2" t="s">
        <v>147</v>
      </c>
      <c r="C18" s="35" t="s">
        <v>148</v>
      </c>
      <c r="D18" s="1"/>
    </row>
    <row r="19" spans="1:4" ht="15.75" customHeight="1" x14ac:dyDescent="0.15">
      <c r="A19" s="1"/>
      <c r="B19" s="2" t="s">
        <v>149</v>
      </c>
      <c r="C19" s="35" t="s">
        <v>150</v>
      </c>
      <c r="D19" s="1"/>
    </row>
    <row r="20" spans="1:4" ht="15.75" customHeight="1" x14ac:dyDescent="0.15">
      <c r="A20" s="1"/>
      <c r="B20" s="2" t="s">
        <v>151</v>
      </c>
      <c r="C20" s="35" t="s">
        <v>150</v>
      </c>
      <c r="D20" s="1"/>
    </row>
    <row r="21" spans="1:4" ht="15.75" customHeight="1" x14ac:dyDescent="0.15">
      <c r="A21" s="1"/>
      <c r="B21" s="2" t="s">
        <v>152</v>
      </c>
      <c r="C21" s="36" t="s">
        <v>150</v>
      </c>
      <c r="D21" s="1"/>
    </row>
    <row r="22" spans="1:4" ht="15.75" customHeight="1" x14ac:dyDescent="0.15">
      <c r="A22" s="1"/>
      <c r="B22" s="2" t="s">
        <v>153</v>
      </c>
      <c r="C22" s="39">
        <v>3131</v>
      </c>
      <c r="D22" s="1" t="s">
        <v>154</v>
      </c>
    </row>
    <row r="23" spans="1:4" ht="15.75" customHeight="1" x14ac:dyDescent="0.15">
      <c r="A23" s="1"/>
      <c r="B23" s="2" t="s">
        <v>155</v>
      </c>
      <c r="C23" s="40" t="s">
        <v>156</v>
      </c>
      <c r="D23" s="1"/>
    </row>
    <row r="24" spans="1:4" ht="15.75" customHeight="1" x14ac:dyDescent="0.15">
      <c r="A24" s="1"/>
      <c r="B24" s="1"/>
      <c r="C24" s="1"/>
      <c r="D24" s="1"/>
    </row>
    <row r="25" spans="1:4" ht="15.75" customHeight="1" x14ac:dyDescent="0.15">
      <c r="A25" s="1"/>
      <c r="B25" s="1"/>
      <c r="C25" s="1"/>
      <c r="D25" s="1"/>
    </row>
  </sheetData>
  <sheetProtection objects="1" autoFilter="0"/>
  <mergeCells count="2">
    <mergeCell ref="A1:D1"/>
    <mergeCell ref="A2:D2"/>
  </mergeCells>
  <phoneticPr fontId="9" type="noConversion"/>
  <printOptions gridLines="1"/>
  <pageMargins left="0.75" right="0.75" top="1" bottom="1" header="0.5" footer="0.5"/>
  <pageSetup orientation="portrait"/>
  <headerFooter>
    <oddHeader>&amp;L&amp;C&amp;A&amp;R</oddHeader>
    <oddFooter>&amp;L&amp;CPage &amp;P&amp;R</oddFooter>
    <evenHeader>&amp;L&amp;C&amp;A&amp;R</evenHeader>
    <evenFooter>&amp;L&amp;CPage &amp;P&amp;R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showZeros="0" defaultGridColor="0" colorId="8" workbookViewId="0">
      <selection activeCell="D28" sqref="D28"/>
    </sheetView>
  </sheetViews>
  <sheetFormatPr defaultColWidth="12.125" defaultRowHeight="15.6" customHeight="1" x14ac:dyDescent="0.15"/>
  <cols>
    <col min="1" max="5" width="22.125" style="41" customWidth="1"/>
  </cols>
  <sheetData>
    <row r="1" spans="1:5" ht="19.5" customHeight="1" x14ac:dyDescent="0.15">
      <c r="A1" s="1"/>
      <c r="B1" s="1"/>
      <c r="C1" s="1"/>
      <c r="D1" s="1"/>
      <c r="E1" s="1"/>
    </row>
    <row r="2" spans="1:5" ht="19.5" customHeight="1" x14ac:dyDescent="0.15">
      <c r="A2" s="1"/>
      <c r="B2" s="1"/>
      <c r="C2" s="1"/>
      <c r="D2" s="1"/>
      <c r="E2" s="1"/>
    </row>
    <row r="3" spans="1:5" ht="19.5" customHeight="1" x14ac:dyDescent="0.15">
      <c r="A3" s="1"/>
      <c r="B3" s="1"/>
      <c r="C3" s="1"/>
      <c r="D3" s="1"/>
      <c r="E3" s="1"/>
    </row>
    <row r="4" spans="1:5" ht="19.5" customHeight="1" x14ac:dyDescent="0.15">
      <c r="A4" s="1"/>
      <c r="B4" s="1"/>
      <c r="C4" s="1"/>
      <c r="D4" s="1"/>
      <c r="E4" s="1"/>
    </row>
    <row r="5" spans="1:5" ht="19.5" customHeight="1" x14ac:dyDescent="0.15">
      <c r="A5" s="1"/>
      <c r="B5" s="1"/>
      <c r="C5" s="1"/>
      <c r="D5" s="1"/>
      <c r="E5" s="1"/>
    </row>
    <row r="6" spans="1:5" ht="19.5" customHeight="1" x14ac:dyDescent="0.15">
      <c r="A6" s="1"/>
      <c r="B6" s="1"/>
      <c r="C6" s="1"/>
      <c r="D6" s="1"/>
      <c r="E6" s="1"/>
    </row>
    <row r="7" spans="1:5" ht="19.5" customHeight="1" x14ac:dyDescent="0.15">
      <c r="A7" s="1"/>
      <c r="B7" s="1"/>
      <c r="C7" s="1"/>
      <c r="D7" s="1"/>
      <c r="E7" s="1"/>
    </row>
    <row r="8" spans="1:5" ht="19.5" customHeight="1" x14ac:dyDescent="0.15">
      <c r="A8" s="1"/>
      <c r="B8" s="1"/>
      <c r="C8" s="1"/>
      <c r="D8" s="1"/>
      <c r="E8" s="1"/>
    </row>
    <row r="9" spans="1:5" ht="42.75" customHeight="1" x14ac:dyDescent="0.15">
      <c r="A9" s="97" t="s">
        <v>158</v>
      </c>
      <c r="B9" s="97"/>
      <c r="C9" s="97"/>
      <c r="D9" s="97"/>
      <c r="E9" s="97"/>
    </row>
    <row r="10" spans="1:5" ht="19.5" customHeight="1" x14ac:dyDescent="0.15">
      <c r="A10" s="1"/>
      <c r="B10" s="1"/>
      <c r="C10" s="1"/>
      <c r="D10" s="1"/>
      <c r="E10" s="1"/>
    </row>
    <row r="11" spans="1:5" ht="19.5" customHeight="1" x14ac:dyDescent="0.15">
      <c r="A11" s="1"/>
      <c r="B11" s="1"/>
      <c r="C11" s="1"/>
      <c r="D11" s="1"/>
      <c r="E11" s="1"/>
    </row>
    <row r="12" spans="1:5" ht="19.5" customHeight="1" x14ac:dyDescent="0.15">
      <c r="A12" s="1"/>
      <c r="B12" s="1"/>
      <c r="C12" s="1"/>
      <c r="D12" s="1"/>
      <c r="E12" s="1"/>
    </row>
    <row r="13" spans="1:5" ht="19.5" customHeight="1" x14ac:dyDescent="0.15">
      <c r="A13" s="1"/>
      <c r="B13" s="1"/>
      <c r="C13" s="1"/>
      <c r="D13" s="1"/>
      <c r="E13" s="1"/>
    </row>
    <row r="14" spans="1:5" ht="19.5" customHeight="1" x14ac:dyDescent="0.15">
      <c r="A14" s="1"/>
      <c r="B14" s="1"/>
      <c r="C14" s="1"/>
      <c r="D14" s="1"/>
      <c r="E14" s="1"/>
    </row>
    <row r="15" spans="1:5" ht="19.5" customHeight="1" x14ac:dyDescent="0.15">
      <c r="A15" s="1"/>
      <c r="B15" s="1"/>
      <c r="C15" s="1"/>
      <c r="D15" s="1"/>
      <c r="E15" s="1"/>
    </row>
    <row r="16" spans="1:5" ht="19.5" customHeight="1" x14ac:dyDescent="0.15">
      <c r="A16" s="1"/>
      <c r="B16" s="1"/>
      <c r="C16" s="1"/>
      <c r="D16" s="1"/>
      <c r="E16" s="1"/>
    </row>
    <row r="17" spans="1:5" ht="19.5" customHeight="1" x14ac:dyDescent="0.15">
      <c r="A17" s="1"/>
      <c r="B17" s="1"/>
      <c r="C17" s="1"/>
      <c r="D17" s="1"/>
      <c r="E17" s="1"/>
    </row>
    <row r="18" spans="1:5" ht="19.5" customHeight="1" x14ac:dyDescent="0.15">
      <c r="A18" s="1"/>
      <c r="B18" s="1"/>
      <c r="C18" s="1"/>
      <c r="D18" s="1"/>
      <c r="E18" s="1"/>
    </row>
    <row r="19" spans="1:5" ht="19.5" customHeight="1" x14ac:dyDescent="0.15">
      <c r="A19" s="1"/>
      <c r="B19" s="1"/>
      <c r="C19" s="1"/>
      <c r="D19" s="1"/>
      <c r="E19" s="1"/>
    </row>
    <row r="20" spans="1:5" ht="19.5" customHeight="1" x14ac:dyDescent="0.15">
      <c r="A20" s="1"/>
      <c r="B20" s="1"/>
      <c r="C20" s="1"/>
      <c r="D20" s="1"/>
      <c r="E20" s="1"/>
    </row>
  </sheetData>
  <sheetProtection objects="1" autoFilter="0"/>
  <mergeCells count="1">
    <mergeCell ref="A9:E9"/>
  </mergeCells>
  <phoneticPr fontId="9" type="noConversion"/>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7"/>
  <sheetViews>
    <sheetView showGridLines="0" showZeros="0" defaultGridColor="0" colorId="8" workbookViewId="0">
      <selection activeCell="F12" sqref="F12"/>
    </sheetView>
  </sheetViews>
  <sheetFormatPr defaultColWidth="12.125" defaultRowHeight="17.100000000000001" customHeight="1" x14ac:dyDescent="0.15"/>
  <cols>
    <col min="1" max="1" width="11.125" style="41" customWidth="1"/>
    <col min="2" max="2" width="67.75" style="41" customWidth="1"/>
    <col min="3" max="3" width="25" style="41" customWidth="1"/>
  </cols>
  <sheetData>
    <row r="1" spans="1:3" ht="33.75" customHeight="1" x14ac:dyDescent="0.15">
      <c r="A1" s="98" t="str">
        <f>'##BASEINFO'!$B$2&amp;"度"&amp;'##BASEINFO'!$B$7&amp;"一般公共预算收入决算录入表		"</f>
        <v xml:space="preserve">2023年度龙山县一般公共预算收入决算录入表		</v>
      </c>
      <c r="B1" s="98"/>
      <c r="C1" s="98"/>
    </row>
    <row r="2" spans="1:3" ht="17.25" customHeight="1" x14ac:dyDescent="0.15">
      <c r="A2" s="99" t="s">
        <v>157</v>
      </c>
      <c r="B2" s="99"/>
      <c r="C2" s="99"/>
    </row>
    <row r="3" spans="1:3" ht="17.25" customHeight="1" x14ac:dyDescent="0.15">
      <c r="A3" s="99" t="s">
        <v>172</v>
      </c>
      <c r="B3" s="99"/>
      <c r="C3" s="99"/>
    </row>
    <row r="4" spans="1:3" ht="17.25" customHeight="1" x14ac:dyDescent="0.15">
      <c r="A4" s="4" t="s">
        <v>173</v>
      </c>
      <c r="B4" s="4" t="s">
        <v>174</v>
      </c>
      <c r="C4" s="4" t="s">
        <v>175</v>
      </c>
    </row>
    <row r="5" spans="1:3" ht="17.25" customHeight="1" x14ac:dyDescent="0.15">
      <c r="A5" s="3"/>
      <c r="B5" s="4" t="s">
        <v>176</v>
      </c>
      <c r="C5" s="42">
        <f>SUM(C6,C357)</f>
        <v>91876</v>
      </c>
    </row>
    <row r="6" spans="1:3" ht="17.25" customHeight="1" x14ac:dyDescent="0.15">
      <c r="A6" s="3">
        <v>101</v>
      </c>
      <c r="B6" s="5" t="s">
        <v>177</v>
      </c>
      <c r="C6" s="42">
        <f>C7+C49+C69+C194+C259+C266+C271+C287+C296+C302+C311+C320+C323+C326+C329+C341+C345+C348+C351+C354</f>
        <v>62913</v>
      </c>
    </row>
    <row r="7" spans="1:3" ht="17.25" customHeight="1" x14ac:dyDescent="0.15">
      <c r="A7" s="3">
        <v>10101</v>
      </c>
      <c r="B7" s="5" t="s">
        <v>178</v>
      </c>
      <c r="C7" s="42">
        <f>SUM(C8,C42,C46)</f>
        <v>12463</v>
      </c>
    </row>
    <row r="8" spans="1:3" ht="17.25" customHeight="1" x14ac:dyDescent="0.15">
      <c r="A8" s="3">
        <v>1010101</v>
      </c>
      <c r="B8" s="5" t="s">
        <v>179</v>
      </c>
      <c r="C8" s="42">
        <f>SUM(C9:C41)</f>
        <v>12463</v>
      </c>
    </row>
    <row r="9" spans="1:3" ht="17.25" customHeight="1" x14ac:dyDescent="0.15">
      <c r="A9" s="3">
        <v>101010101</v>
      </c>
      <c r="B9" s="3" t="s">
        <v>180</v>
      </c>
      <c r="C9" s="43">
        <v>1751</v>
      </c>
    </row>
    <row r="10" spans="1:3" ht="17.25" customHeight="1" x14ac:dyDescent="0.15">
      <c r="A10" s="3">
        <v>101010102</v>
      </c>
      <c r="B10" s="3" t="s">
        <v>181</v>
      </c>
      <c r="C10" s="43">
        <v>435</v>
      </c>
    </row>
    <row r="11" spans="1:3" ht="17.25" customHeight="1" x14ac:dyDescent="0.15">
      <c r="A11" s="3">
        <v>101010103</v>
      </c>
      <c r="B11" s="3" t="s">
        <v>182</v>
      </c>
      <c r="C11" s="43">
        <v>4022</v>
      </c>
    </row>
    <row r="12" spans="1:3" ht="17.25" customHeight="1" x14ac:dyDescent="0.15">
      <c r="A12" s="3">
        <v>101010104</v>
      </c>
      <c r="B12" s="3" t="s">
        <v>183</v>
      </c>
      <c r="C12" s="43"/>
    </row>
    <row r="13" spans="1:3" ht="17.25" customHeight="1" x14ac:dyDescent="0.15">
      <c r="A13" s="3">
        <v>101010105</v>
      </c>
      <c r="B13" s="3" t="s">
        <v>184</v>
      </c>
      <c r="C13" s="43">
        <v>165</v>
      </c>
    </row>
    <row r="14" spans="1:3" ht="17.25" customHeight="1" x14ac:dyDescent="0.15">
      <c r="A14" s="3">
        <v>101010106</v>
      </c>
      <c r="B14" s="3" t="s">
        <v>185</v>
      </c>
      <c r="C14" s="43">
        <v>5130</v>
      </c>
    </row>
    <row r="15" spans="1:3" ht="17.25" customHeight="1" x14ac:dyDescent="0.15">
      <c r="A15" s="3">
        <v>101010117</v>
      </c>
      <c r="B15" s="3" t="s">
        <v>186</v>
      </c>
      <c r="C15" s="43"/>
    </row>
    <row r="16" spans="1:3" ht="17.25" customHeight="1" x14ac:dyDescent="0.15">
      <c r="A16" s="3">
        <v>101010118</v>
      </c>
      <c r="B16" s="3" t="s">
        <v>187</v>
      </c>
      <c r="C16" s="43"/>
    </row>
    <row r="17" spans="1:3" ht="17.25" customHeight="1" x14ac:dyDescent="0.15">
      <c r="A17" s="3">
        <v>101010119</v>
      </c>
      <c r="B17" s="3" t="s">
        <v>188</v>
      </c>
      <c r="C17" s="43">
        <v>907</v>
      </c>
    </row>
    <row r="18" spans="1:3" ht="17.25" customHeight="1" x14ac:dyDescent="0.15">
      <c r="A18" s="3">
        <v>101010120</v>
      </c>
      <c r="B18" s="3" t="s">
        <v>189</v>
      </c>
      <c r="C18" s="43">
        <v>60</v>
      </c>
    </row>
    <row r="19" spans="1:3" ht="17.25" customHeight="1" x14ac:dyDescent="0.15">
      <c r="A19" s="3">
        <v>101010121</v>
      </c>
      <c r="B19" s="3" t="s">
        <v>190</v>
      </c>
      <c r="C19" s="43"/>
    </row>
    <row r="20" spans="1:3" ht="17.25" customHeight="1" x14ac:dyDescent="0.15">
      <c r="A20" s="3">
        <v>101010122</v>
      </c>
      <c r="B20" s="3" t="s">
        <v>191</v>
      </c>
      <c r="C20" s="43"/>
    </row>
    <row r="21" spans="1:3" ht="17.25" customHeight="1" x14ac:dyDescent="0.15">
      <c r="A21" s="3">
        <v>101010125</v>
      </c>
      <c r="B21" s="3" t="s">
        <v>192</v>
      </c>
      <c r="C21" s="43"/>
    </row>
    <row r="22" spans="1:3" ht="17.25" customHeight="1" x14ac:dyDescent="0.15">
      <c r="A22" s="3">
        <v>101010127</v>
      </c>
      <c r="B22" s="3" t="s">
        <v>193</v>
      </c>
      <c r="C22" s="43"/>
    </row>
    <row r="23" spans="1:3" ht="17.25" customHeight="1" x14ac:dyDescent="0.15">
      <c r="A23" s="3">
        <v>101010129</v>
      </c>
      <c r="B23" s="3" t="s">
        <v>194</v>
      </c>
      <c r="C23" s="43">
        <v>-15</v>
      </c>
    </row>
    <row r="24" spans="1:3" ht="17.25" customHeight="1" x14ac:dyDescent="0.15">
      <c r="A24" s="3">
        <v>101010131</v>
      </c>
      <c r="B24" s="3" t="s">
        <v>195</v>
      </c>
      <c r="C24" s="43"/>
    </row>
    <row r="25" spans="1:3" ht="17.25" customHeight="1" x14ac:dyDescent="0.15">
      <c r="A25" s="3">
        <v>101010132</v>
      </c>
      <c r="B25" s="3" t="s">
        <v>196</v>
      </c>
      <c r="C25" s="43"/>
    </row>
    <row r="26" spans="1:3" ht="17.25" customHeight="1" x14ac:dyDescent="0.15">
      <c r="A26" s="3">
        <v>101010133</v>
      </c>
      <c r="B26" s="3" t="s">
        <v>197</v>
      </c>
      <c r="C26" s="43"/>
    </row>
    <row r="27" spans="1:3" ht="17.25" customHeight="1" x14ac:dyDescent="0.15">
      <c r="A27" s="3">
        <v>101010134</v>
      </c>
      <c r="B27" s="3" t="s">
        <v>198</v>
      </c>
      <c r="C27" s="43"/>
    </row>
    <row r="28" spans="1:3" ht="17.25" customHeight="1" x14ac:dyDescent="0.15">
      <c r="A28" s="3">
        <v>101010135</v>
      </c>
      <c r="B28" s="3" t="s">
        <v>199</v>
      </c>
      <c r="C28" s="43"/>
    </row>
    <row r="29" spans="1:3" ht="17.25" customHeight="1" x14ac:dyDescent="0.15">
      <c r="A29" s="3">
        <v>101010136</v>
      </c>
      <c r="B29" s="3" t="s">
        <v>200</v>
      </c>
      <c r="C29" s="43"/>
    </row>
    <row r="30" spans="1:3" ht="17.25" customHeight="1" x14ac:dyDescent="0.15">
      <c r="A30" s="3">
        <v>101010137</v>
      </c>
      <c r="B30" s="3" t="s">
        <v>201</v>
      </c>
      <c r="C30" s="43"/>
    </row>
    <row r="31" spans="1:3" ht="17.25" customHeight="1" x14ac:dyDescent="0.15">
      <c r="A31" s="3">
        <v>101010138</v>
      </c>
      <c r="B31" s="3" t="s">
        <v>202</v>
      </c>
      <c r="C31" s="43"/>
    </row>
    <row r="32" spans="1:3" ht="17.25" customHeight="1" x14ac:dyDescent="0.15">
      <c r="A32" s="3">
        <v>101010139</v>
      </c>
      <c r="B32" s="3" t="s">
        <v>203</v>
      </c>
      <c r="C32" s="43"/>
    </row>
    <row r="33" spans="1:3" ht="17.25" customHeight="1" x14ac:dyDescent="0.15">
      <c r="A33" s="3">
        <v>101010140</v>
      </c>
      <c r="B33" s="3" t="s">
        <v>204</v>
      </c>
      <c r="C33" s="43"/>
    </row>
    <row r="34" spans="1:3" ht="17.25" customHeight="1" x14ac:dyDescent="0.15">
      <c r="A34" s="3">
        <v>101010141</v>
      </c>
      <c r="B34" s="3" t="s">
        <v>205</v>
      </c>
      <c r="C34" s="43"/>
    </row>
    <row r="35" spans="1:3" ht="17.25" customHeight="1" x14ac:dyDescent="0.15">
      <c r="A35" s="3">
        <v>101010142</v>
      </c>
      <c r="B35" s="3" t="s">
        <v>206</v>
      </c>
      <c r="C35" s="43"/>
    </row>
    <row r="36" spans="1:3" ht="17.25" customHeight="1" x14ac:dyDescent="0.15">
      <c r="A36" s="3">
        <v>101010150</v>
      </c>
      <c r="B36" s="3" t="s">
        <v>207</v>
      </c>
      <c r="C36" s="43"/>
    </row>
    <row r="37" spans="1:3" ht="17.25" customHeight="1" x14ac:dyDescent="0.15">
      <c r="A37" s="3">
        <v>101010151</v>
      </c>
      <c r="B37" s="3" t="s">
        <v>208</v>
      </c>
      <c r="C37" s="43">
        <v>8</v>
      </c>
    </row>
    <row r="38" spans="1:3" ht="17.25" customHeight="1" x14ac:dyDescent="0.15">
      <c r="A38" s="3">
        <v>101010152</v>
      </c>
      <c r="B38" s="3" t="s">
        <v>209</v>
      </c>
      <c r="C38" s="43"/>
    </row>
    <row r="39" spans="1:3" ht="17.25" customHeight="1" x14ac:dyDescent="0.15">
      <c r="A39" s="3">
        <v>101010153</v>
      </c>
      <c r="B39" s="3" t="s">
        <v>210</v>
      </c>
      <c r="C39" s="43"/>
    </row>
    <row r="40" spans="1:3" ht="17.25" customHeight="1" x14ac:dyDescent="0.15">
      <c r="A40" s="3">
        <v>101010154</v>
      </c>
      <c r="B40" s="3" t="s">
        <v>211</v>
      </c>
      <c r="C40" s="43"/>
    </row>
    <row r="41" spans="1:3" ht="17.25" customHeight="1" x14ac:dyDescent="0.15">
      <c r="A41" s="3">
        <v>101010155</v>
      </c>
      <c r="B41" s="3" t="s">
        <v>212</v>
      </c>
      <c r="C41" s="43"/>
    </row>
    <row r="42" spans="1:3" ht="17.25" customHeight="1" x14ac:dyDescent="0.15">
      <c r="A42" s="3">
        <v>1010102</v>
      </c>
      <c r="B42" s="5" t="s">
        <v>213</v>
      </c>
      <c r="C42" s="42">
        <f>SUM(C43:C45)</f>
        <v>0</v>
      </c>
    </row>
    <row r="43" spans="1:3" ht="17.25" customHeight="1" x14ac:dyDescent="0.15">
      <c r="A43" s="3">
        <v>101010201</v>
      </c>
      <c r="B43" s="3" t="s">
        <v>214</v>
      </c>
      <c r="C43" s="43"/>
    </row>
    <row r="44" spans="1:3" ht="17.25" customHeight="1" x14ac:dyDescent="0.15">
      <c r="A44" s="3">
        <v>101010220</v>
      </c>
      <c r="B44" s="3" t="s">
        <v>215</v>
      </c>
      <c r="C44" s="43"/>
    </row>
    <row r="45" spans="1:3" ht="17.25" customHeight="1" x14ac:dyDescent="0.15">
      <c r="A45" s="3">
        <v>101010221</v>
      </c>
      <c r="B45" s="3" t="s">
        <v>216</v>
      </c>
      <c r="C45" s="43"/>
    </row>
    <row r="46" spans="1:3" ht="17.25" customHeight="1" x14ac:dyDescent="0.15">
      <c r="A46" s="3">
        <v>1010103</v>
      </c>
      <c r="B46" s="5" t="s">
        <v>217</v>
      </c>
      <c r="C46" s="42">
        <f>C47+C48</f>
        <v>0</v>
      </c>
    </row>
    <row r="47" spans="1:3" ht="17.25" customHeight="1" x14ac:dyDescent="0.15">
      <c r="A47" s="3">
        <v>101010301</v>
      </c>
      <c r="B47" s="3" t="s">
        <v>218</v>
      </c>
      <c r="C47" s="43"/>
    </row>
    <row r="48" spans="1:3" ht="17.25" customHeight="1" x14ac:dyDescent="0.15">
      <c r="A48" s="3">
        <v>101010302</v>
      </c>
      <c r="B48" s="3" t="s">
        <v>219</v>
      </c>
      <c r="C48" s="43"/>
    </row>
    <row r="49" spans="1:3" ht="17.25" customHeight="1" x14ac:dyDescent="0.15">
      <c r="A49" s="3">
        <v>10102</v>
      </c>
      <c r="B49" s="5" t="s">
        <v>220</v>
      </c>
      <c r="C49" s="42">
        <f>SUM(C50,C62,C68)</f>
        <v>0</v>
      </c>
    </row>
    <row r="50" spans="1:3" ht="17.25" customHeight="1" x14ac:dyDescent="0.15">
      <c r="A50" s="3">
        <v>1010201</v>
      </c>
      <c r="B50" s="5" t="s">
        <v>221</v>
      </c>
      <c r="C50" s="42">
        <f>SUM(C51:C61)</f>
        <v>0</v>
      </c>
    </row>
    <row r="51" spans="1:3" ht="17.25" customHeight="1" x14ac:dyDescent="0.15">
      <c r="A51" s="3">
        <v>101020101</v>
      </c>
      <c r="B51" s="3" t="s">
        <v>222</v>
      </c>
      <c r="C51" s="43"/>
    </row>
    <row r="52" spans="1:3" ht="17.25" customHeight="1" x14ac:dyDescent="0.15">
      <c r="A52" s="3">
        <v>101020102</v>
      </c>
      <c r="B52" s="3" t="s">
        <v>223</v>
      </c>
      <c r="C52" s="43"/>
    </row>
    <row r="53" spans="1:3" ht="17.25" customHeight="1" x14ac:dyDescent="0.15">
      <c r="A53" s="3">
        <v>101020103</v>
      </c>
      <c r="B53" s="3" t="s">
        <v>224</v>
      </c>
      <c r="C53" s="43"/>
    </row>
    <row r="54" spans="1:3" ht="17.25" customHeight="1" x14ac:dyDescent="0.15">
      <c r="A54" s="3">
        <v>101020104</v>
      </c>
      <c r="B54" s="3" t="s">
        <v>225</v>
      </c>
      <c r="C54" s="43"/>
    </row>
    <row r="55" spans="1:3" ht="17.25" customHeight="1" x14ac:dyDescent="0.15">
      <c r="A55" s="3">
        <v>101020105</v>
      </c>
      <c r="B55" s="3" t="s">
        <v>226</v>
      </c>
      <c r="C55" s="43"/>
    </row>
    <row r="56" spans="1:3" ht="17.25" customHeight="1" x14ac:dyDescent="0.15">
      <c r="A56" s="3">
        <v>101020106</v>
      </c>
      <c r="B56" s="3" t="s">
        <v>227</v>
      </c>
      <c r="C56" s="43"/>
    </row>
    <row r="57" spans="1:3" ht="17.25" customHeight="1" x14ac:dyDescent="0.15">
      <c r="A57" s="3">
        <v>101020107</v>
      </c>
      <c r="B57" s="3" t="s">
        <v>228</v>
      </c>
      <c r="C57" s="43"/>
    </row>
    <row r="58" spans="1:3" ht="17.25" customHeight="1" x14ac:dyDescent="0.15">
      <c r="A58" s="3">
        <v>101020119</v>
      </c>
      <c r="B58" s="3" t="s">
        <v>229</v>
      </c>
      <c r="C58" s="43"/>
    </row>
    <row r="59" spans="1:3" ht="17.25" customHeight="1" x14ac:dyDescent="0.15">
      <c r="A59" s="3">
        <v>101020120</v>
      </c>
      <c r="B59" s="3" t="s">
        <v>230</v>
      </c>
      <c r="C59" s="43"/>
    </row>
    <row r="60" spans="1:3" ht="17.25" customHeight="1" x14ac:dyDescent="0.15">
      <c r="A60" s="3">
        <v>101020121</v>
      </c>
      <c r="B60" s="3" t="s">
        <v>231</v>
      </c>
      <c r="C60" s="43"/>
    </row>
    <row r="61" spans="1:3" ht="17.25" customHeight="1" x14ac:dyDescent="0.15">
      <c r="A61" s="3">
        <v>101020129</v>
      </c>
      <c r="B61" s="3" t="s">
        <v>232</v>
      </c>
      <c r="C61" s="43"/>
    </row>
    <row r="62" spans="1:3" ht="17.25" customHeight="1" x14ac:dyDescent="0.15">
      <c r="A62" s="3">
        <v>1010202</v>
      </c>
      <c r="B62" s="5" t="s">
        <v>233</v>
      </c>
      <c r="C62" s="42">
        <f>SUM(C63:C67)</f>
        <v>0</v>
      </c>
    </row>
    <row r="63" spans="1:3" ht="17.25" customHeight="1" x14ac:dyDescent="0.15">
      <c r="A63" s="3">
        <v>101020202</v>
      </c>
      <c r="B63" s="3" t="s">
        <v>234</v>
      </c>
      <c r="C63" s="43"/>
    </row>
    <row r="64" spans="1:3" ht="17.25" customHeight="1" x14ac:dyDescent="0.15">
      <c r="A64" s="3">
        <v>101020209</v>
      </c>
      <c r="B64" s="3" t="s">
        <v>235</v>
      </c>
      <c r="C64" s="43"/>
    </row>
    <row r="65" spans="1:3" ht="17.25" customHeight="1" x14ac:dyDescent="0.15">
      <c r="A65" s="3">
        <v>101020220</v>
      </c>
      <c r="B65" s="3" t="s">
        <v>236</v>
      </c>
      <c r="C65" s="43"/>
    </row>
    <row r="66" spans="1:3" ht="17.25" customHeight="1" x14ac:dyDescent="0.15">
      <c r="A66" s="3">
        <v>101020221</v>
      </c>
      <c r="B66" s="3" t="s">
        <v>237</v>
      </c>
      <c r="C66" s="43"/>
    </row>
    <row r="67" spans="1:3" ht="17.25" customHeight="1" x14ac:dyDescent="0.15">
      <c r="A67" s="3">
        <v>101020229</v>
      </c>
      <c r="B67" s="3" t="s">
        <v>238</v>
      </c>
      <c r="C67" s="43"/>
    </row>
    <row r="68" spans="1:3" ht="17.25" customHeight="1" x14ac:dyDescent="0.15">
      <c r="A68" s="3">
        <v>1010203</v>
      </c>
      <c r="B68" s="5" t="s">
        <v>239</v>
      </c>
      <c r="C68" s="43"/>
    </row>
    <row r="69" spans="1:3" ht="17.25" customHeight="1" x14ac:dyDescent="0.15">
      <c r="A69" s="3">
        <v>10104</v>
      </c>
      <c r="B69" s="5" t="s">
        <v>240</v>
      </c>
      <c r="C69" s="42">
        <f>SUM(C70:C86,C90:C95,C99,C104:C105,C109:C115,C132:C133,C136:C138,C143,C148,C153,C158,C163,C168,C173,C178,C183,C188,C192,C193)</f>
        <v>2634</v>
      </c>
    </row>
    <row r="70" spans="1:3" ht="17.25" customHeight="1" x14ac:dyDescent="0.15">
      <c r="A70" s="3">
        <v>1010401</v>
      </c>
      <c r="B70" s="5" t="s">
        <v>241</v>
      </c>
      <c r="C70" s="43"/>
    </row>
    <row r="71" spans="1:3" ht="17.25" customHeight="1" x14ac:dyDescent="0.15">
      <c r="A71" s="3">
        <v>1010402</v>
      </c>
      <c r="B71" s="5" t="s">
        <v>242</v>
      </c>
      <c r="C71" s="43"/>
    </row>
    <row r="72" spans="1:3" ht="17.25" customHeight="1" x14ac:dyDescent="0.15">
      <c r="A72" s="3">
        <v>1010403</v>
      </c>
      <c r="B72" s="5" t="s">
        <v>243</v>
      </c>
      <c r="C72" s="43"/>
    </row>
    <row r="73" spans="1:3" ht="17.25" customHeight="1" x14ac:dyDescent="0.15">
      <c r="A73" s="3">
        <v>1010404</v>
      </c>
      <c r="B73" s="5" t="s">
        <v>244</v>
      </c>
      <c r="C73" s="43"/>
    </row>
    <row r="74" spans="1:3" ht="17.25" customHeight="1" x14ac:dyDescent="0.15">
      <c r="A74" s="3">
        <v>1010405</v>
      </c>
      <c r="B74" s="5" t="s">
        <v>245</v>
      </c>
      <c r="C74" s="43"/>
    </row>
    <row r="75" spans="1:3" ht="17.25" customHeight="1" x14ac:dyDescent="0.15">
      <c r="A75" s="3">
        <v>1010406</v>
      </c>
      <c r="B75" s="5" t="s">
        <v>246</v>
      </c>
      <c r="C75" s="43"/>
    </row>
    <row r="76" spans="1:3" ht="17.25" customHeight="1" x14ac:dyDescent="0.15">
      <c r="A76" s="3">
        <v>1010407</v>
      </c>
      <c r="B76" s="5" t="s">
        <v>247</v>
      </c>
      <c r="C76" s="43"/>
    </row>
    <row r="77" spans="1:3" ht="17.25" customHeight="1" x14ac:dyDescent="0.15">
      <c r="A77" s="3">
        <v>1010408</v>
      </c>
      <c r="B77" s="5" t="s">
        <v>248</v>
      </c>
      <c r="C77" s="43"/>
    </row>
    <row r="78" spans="1:3" ht="17.25" customHeight="1" x14ac:dyDescent="0.15">
      <c r="A78" s="3">
        <v>1010409</v>
      </c>
      <c r="B78" s="5" t="s">
        <v>249</v>
      </c>
      <c r="C78" s="43"/>
    </row>
    <row r="79" spans="1:3" ht="17.25" customHeight="1" x14ac:dyDescent="0.15">
      <c r="A79" s="3">
        <v>1010410</v>
      </c>
      <c r="B79" s="5" t="s">
        <v>250</v>
      </c>
      <c r="C79" s="43"/>
    </row>
    <row r="80" spans="1:3" ht="17.25" customHeight="1" x14ac:dyDescent="0.15">
      <c r="A80" s="3">
        <v>1010411</v>
      </c>
      <c r="B80" s="5" t="s">
        <v>251</v>
      </c>
      <c r="C80" s="43"/>
    </row>
    <row r="81" spans="1:3" ht="17.25" customHeight="1" x14ac:dyDescent="0.15">
      <c r="A81" s="3">
        <v>1010412</v>
      </c>
      <c r="B81" s="5" t="s">
        <v>252</v>
      </c>
      <c r="C81" s="43"/>
    </row>
    <row r="82" spans="1:3" ht="17.25" customHeight="1" x14ac:dyDescent="0.15">
      <c r="A82" s="3">
        <v>1010413</v>
      </c>
      <c r="B82" s="5" t="s">
        <v>253</v>
      </c>
      <c r="C82" s="43"/>
    </row>
    <row r="83" spans="1:3" ht="17.25" customHeight="1" x14ac:dyDescent="0.15">
      <c r="A83" s="3">
        <v>1010414</v>
      </c>
      <c r="B83" s="5" t="s">
        <v>254</v>
      </c>
      <c r="C83" s="43"/>
    </row>
    <row r="84" spans="1:3" ht="17.25" customHeight="1" x14ac:dyDescent="0.15">
      <c r="A84" s="3">
        <v>1010415</v>
      </c>
      <c r="B84" s="5" t="s">
        <v>255</v>
      </c>
      <c r="C84" s="43">
        <v>397</v>
      </c>
    </row>
    <row r="85" spans="1:3" ht="17.25" customHeight="1" x14ac:dyDescent="0.15">
      <c r="A85" s="3">
        <v>1010416</v>
      </c>
      <c r="B85" s="5" t="s">
        <v>256</v>
      </c>
      <c r="C85" s="43"/>
    </row>
    <row r="86" spans="1:3" ht="17.25" customHeight="1" x14ac:dyDescent="0.15">
      <c r="A86" s="3">
        <v>1010417</v>
      </c>
      <c r="B86" s="5" t="s">
        <v>257</v>
      </c>
      <c r="C86" s="42">
        <f>SUM(C87:C89)</f>
        <v>0</v>
      </c>
    </row>
    <row r="87" spans="1:3" ht="17.25" customHeight="1" x14ac:dyDescent="0.15">
      <c r="A87" s="3">
        <v>101041701</v>
      </c>
      <c r="B87" s="3" t="s">
        <v>258</v>
      </c>
      <c r="C87" s="43"/>
    </row>
    <row r="88" spans="1:3" ht="17.25" customHeight="1" x14ac:dyDescent="0.15">
      <c r="A88" s="3">
        <v>101041702</v>
      </c>
      <c r="B88" s="3" t="s">
        <v>259</v>
      </c>
      <c r="C88" s="43"/>
    </row>
    <row r="89" spans="1:3" ht="17.25" customHeight="1" x14ac:dyDescent="0.15">
      <c r="A89" s="3">
        <v>101041709</v>
      </c>
      <c r="B89" s="3" t="s">
        <v>260</v>
      </c>
      <c r="C89" s="43"/>
    </row>
    <row r="90" spans="1:3" ht="17.25" customHeight="1" x14ac:dyDescent="0.15">
      <c r="A90" s="3">
        <v>1010418</v>
      </c>
      <c r="B90" s="5" t="s">
        <v>261</v>
      </c>
      <c r="C90" s="43"/>
    </row>
    <row r="91" spans="1:3" ht="17.25" customHeight="1" x14ac:dyDescent="0.15">
      <c r="A91" s="3">
        <v>1010419</v>
      </c>
      <c r="B91" s="5" t="s">
        <v>262</v>
      </c>
      <c r="C91" s="43"/>
    </row>
    <row r="92" spans="1:3" ht="17.25" customHeight="1" x14ac:dyDescent="0.15">
      <c r="A92" s="3">
        <v>1010420</v>
      </c>
      <c r="B92" s="5" t="s">
        <v>263</v>
      </c>
      <c r="C92" s="43"/>
    </row>
    <row r="93" spans="1:3" ht="17.25" customHeight="1" x14ac:dyDescent="0.15">
      <c r="A93" s="3">
        <v>1010421</v>
      </c>
      <c r="B93" s="5" t="s">
        <v>264</v>
      </c>
      <c r="C93" s="43"/>
    </row>
    <row r="94" spans="1:3" ht="17.25" customHeight="1" x14ac:dyDescent="0.15">
      <c r="A94" s="3">
        <v>1010422</v>
      </c>
      <c r="B94" s="5" t="s">
        <v>265</v>
      </c>
      <c r="C94" s="43"/>
    </row>
    <row r="95" spans="1:3" ht="17.25" customHeight="1" x14ac:dyDescent="0.15">
      <c r="A95" s="3">
        <v>1010423</v>
      </c>
      <c r="B95" s="5" t="s">
        <v>266</v>
      </c>
      <c r="C95" s="42">
        <f>SUM(C96:C98)</f>
        <v>0</v>
      </c>
    </row>
    <row r="96" spans="1:3" ht="17.25" customHeight="1" x14ac:dyDescent="0.15">
      <c r="A96" s="3">
        <v>101042303</v>
      </c>
      <c r="B96" s="3" t="s">
        <v>267</v>
      </c>
      <c r="C96" s="43"/>
    </row>
    <row r="97" spans="1:3" ht="17.25" customHeight="1" x14ac:dyDescent="0.15">
      <c r="A97" s="3">
        <v>101042304</v>
      </c>
      <c r="B97" s="3" t="s">
        <v>268</v>
      </c>
      <c r="C97" s="43"/>
    </row>
    <row r="98" spans="1:3" ht="17.25" customHeight="1" x14ac:dyDescent="0.15">
      <c r="A98" s="3">
        <v>101042309</v>
      </c>
      <c r="B98" s="3" t="s">
        <v>269</v>
      </c>
      <c r="C98" s="43"/>
    </row>
    <row r="99" spans="1:3" ht="17.25" customHeight="1" x14ac:dyDescent="0.15">
      <c r="A99" s="3">
        <v>1010424</v>
      </c>
      <c r="B99" s="5" t="s">
        <v>270</v>
      </c>
      <c r="C99" s="42">
        <f>SUM(C100:C103)</f>
        <v>0</v>
      </c>
    </row>
    <row r="100" spans="1:3" ht="17.25" customHeight="1" x14ac:dyDescent="0.15">
      <c r="A100" s="3">
        <v>101042402</v>
      </c>
      <c r="B100" s="3" t="s">
        <v>271</v>
      </c>
      <c r="C100" s="43"/>
    </row>
    <row r="101" spans="1:3" ht="17.25" customHeight="1" x14ac:dyDescent="0.15">
      <c r="A101" s="3">
        <v>101042403</v>
      </c>
      <c r="B101" s="3" t="s">
        <v>272</v>
      </c>
      <c r="C101" s="43"/>
    </row>
    <row r="102" spans="1:3" ht="17.25" customHeight="1" x14ac:dyDescent="0.15">
      <c r="A102" s="3">
        <v>101042404</v>
      </c>
      <c r="B102" s="3" t="s">
        <v>273</v>
      </c>
      <c r="C102" s="43"/>
    </row>
    <row r="103" spans="1:3" ht="17.25" customHeight="1" x14ac:dyDescent="0.15">
      <c r="A103" s="3">
        <v>101042409</v>
      </c>
      <c r="B103" s="3" t="s">
        <v>274</v>
      </c>
      <c r="C103" s="43"/>
    </row>
    <row r="104" spans="1:3" ht="17.25" customHeight="1" x14ac:dyDescent="0.15">
      <c r="A104" s="3">
        <v>1010425</v>
      </c>
      <c r="B104" s="5" t="s">
        <v>275</v>
      </c>
      <c r="C104" s="43"/>
    </row>
    <row r="105" spans="1:3" ht="17.25" customHeight="1" x14ac:dyDescent="0.15">
      <c r="A105" s="3">
        <v>1010426</v>
      </c>
      <c r="B105" s="5" t="s">
        <v>276</v>
      </c>
      <c r="C105" s="42">
        <f>SUM(C106:C108)</f>
        <v>0</v>
      </c>
    </row>
    <row r="106" spans="1:3" ht="17.25" customHeight="1" x14ac:dyDescent="0.15">
      <c r="A106" s="3">
        <v>101042601</v>
      </c>
      <c r="B106" s="3" t="s">
        <v>277</v>
      </c>
      <c r="C106" s="43"/>
    </row>
    <row r="107" spans="1:3" ht="17.25" customHeight="1" x14ac:dyDescent="0.15">
      <c r="A107" s="3">
        <v>101042602</v>
      </c>
      <c r="B107" s="3" t="s">
        <v>278</v>
      </c>
      <c r="C107" s="43"/>
    </row>
    <row r="108" spans="1:3" ht="17.25" customHeight="1" x14ac:dyDescent="0.15">
      <c r="A108" s="3">
        <v>101042609</v>
      </c>
      <c r="B108" s="3" t="s">
        <v>279</v>
      </c>
      <c r="C108" s="43"/>
    </row>
    <row r="109" spans="1:3" ht="17.25" customHeight="1" x14ac:dyDescent="0.15">
      <c r="A109" s="3">
        <v>1010427</v>
      </c>
      <c r="B109" s="5" t="s">
        <v>280</v>
      </c>
      <c r="C109" s="43"/>
    </row>
    <row r="110" spans="1:3" ht="17.25" customHeight="1" x14ac:dyDescent="0.15">
      <c r="A110" s="3">
        <v>1010428</v>
      </c>
      <c r="B110" s="5" t="s">
        <v>281</v>
      </c>
      <c r="C110" s="43"/>
    </row>
    <row r="111" spans="1:3" ht="17.25" customHeight="1" x14ac:dyDescent="0.15">
      <c r="A111" s="3">
        <v>1010429</v>
      </c>
      <c r="B111" s="5" t="s">
        <v>282</v>
      </c>
      <c r="C111" s="43"/>
    </row>
    <row r="112" spans="1:3" ht="17.25" customHeight="1" x14ac:dyDescent="0.15">
      <c r="A112" s="3">
        <v>1010430</v>
      </c>
      <c r="B112" s="5" t="s">
        <v>283</v>
      </c>
      <c r="C112" s="43"/>
    </row>
    <row r="113" spans="1:3" ht="17.25" customHeight="1" x14ac:dyDescent="0.15">
      <c r="A113" s="3">
        <v>1010431</v>
      </c>
      <c r="B113" s="5" t="s">
        <v>284</v>
      </c>
      <c r="C113" s="43">
        <v>35</v>
      </c>
    </row>
    <row r="114" spans="1:3" ht="17.25" customHeight="1" x14ac:dyDescent="0.15">
      <c r="A114" s="3">
        <v>1010432</v>
      </c>
      <c r="B114" s="5" t="s">
        <v>285</v>
      </c>
      <c r="C114" s="43">
        <v>218</v>
      </c>
    </row>
    <row r="115" spans="1:3" ht="17.25" customHeight="1" x14ac:dyDescent="0.15">
      <c r="A115" s="3">
        <v>1010433</v>
      </c>
      <c r="B115" s="5" t="s">
        <v>286</v>
      </c>
      <c r="C115" s="42">
        <f>SUM(C116:C131)</f>
        <v>1165</v>
      </c>
    </row>
    <row r="116" spans="1:3" ht="17.25" customHeight="1" x14ac:dyDescent="0.15">
      <c r="A116" s="3">
        <v>101043302</v>
      </c>
      <c r="B116" s="3" t="s">
        <v>287</v>
      </c>
      <c r="C116" s="43"/>
    </row>
    <row r="117" spans="1:3" ht="17.25" customHeight="1" x14ac:dyDescent="0.15">
      <c r="A117" s="3">
        <v>101043303</v>
      </c>
      <c r="B117" s="3" t="s">
        <v>288</v>
      </c>
      <c r="C117" s="43"/>
    </row>
    <row r="118" spans="1:3" ht="17.25" customHeight="1" x14ac:dyDescent="0.15">
      <c r="A118" s="3">
        <v>101043304</v>
      </c>
      <c r="B118" s="3" t="s">
        <v>289</v>
      </c>
      <c r="C118" s="43"/>
    </row>
    <row r="119" spans="1:3" ht="17.25" customHeight="1" x14ac:dyDescent="0.15">
      <c r="A119" s="3">
        <v>101043308</v>
      </c>
      <c r="B119" s="3" t="s">
        <v>290</v>
      </c>
      <c r="C119" s="43"/>
    </row>
    <row r="120" spans="1:3" ht="17.25" customHeight="1" x14ac:dyDescent="0.15">
      <c r="A120" s="3">
        <v>101043309</v>
      </c>
      <c r="B120" s="3" t="s">
        <v>291</v>
      </c>
      <c r="C120" s="43"/>
    </row>
    <row r="121" spans="1:3" ht="17.25" customHeight="1" x14ac:dyDescent="0.15">
      <c r="A121" s="3">
        <v>101043310</v>
      </c>
      <c r="B121" s="3" t="s">
        <v>292</v>
      </c>
      <c r="C121" s="43"/>
    </row>
    <row r="122" spans="1:3" ht="17.25" customHeight="1" x14ac:dyDescent="0.15">
      <c r="A122" s="3">
        <v>101043312</v>
      </c>
      <c r="B122" s="3" t="s">
        <v>293</v>
      </c>
      <c r="C122" s="43"/>
    </row>
    <row r="123" spans="1:3" ht="17.25" customHeight="1" x14ac:dyDescent="0.15">
      <c r="A123" s="3">
        <v>101043313</v>
      </c>
      <c r="B123" s="3" t="s">
        <v>294</v>
      </c>
      <c r="C123" s="43"/>
    </row>
    <row r="124" spans="1:3" ht="17.25" customHeight="1" x14ac:dyDescent="0.15">
      <c r="A124" s="3">
        <v>101043314</v>
      </c>
      <c r="B124" s="3" t="s">
        <v>295</v>
      </c>
      <c r="C124" s="43"/>
    </row>
    <row r="125" spans="1:3" ht="17.25" customHeight="1" x14ac:dyDescent="0.15">
      <c r="A125" s="3">
        <v>101043315</v>
      </c>
      <c r="B125" s="3" t="s">
        <v>296</v>
      </c>
      <c r="C125" s="43"/>
    </row>
    <row r="126" spans="1:3" ht="17.25" customHeight="1" x14ac:dyDescent="0.15">
      <c r="A126" s="3">
        <v>101043316</v>
      </c>
      <c r="B126" s="3" t="s">
        <v>297</v>
      </c>
      <c r="C126" s="43"/>
    </row>
    <row r="127" spans="1:3" ht="17.25" customHeight="1" x14ac:dyDescent="0.15">
      <c r="A127" s="3">
        <v>101043317</v>
      </c>
      <c r="B127" s="3" t="s">
        <v>298</v>
      </c>
      <c r="C127" s="43"/>
    </row>
    <row r="128" spans="1:3" ht="17.25" customHeight="1" x14ac:dyDescent="0.15">
      <c r="A128" s="3">
        <v>101043318</v>
      </c>
      <c r="B128" s="3" t="s">
        <v>299</v>
      </c>
      <c r="C128" s="43"/>
    </row>
    <row r="129" spans="1:3" ht="17.25" customHeight="1" x14ac:dyDescent="0.15">
      <c r="A129" s="3">
        <v>101043319</v>
      </c>
      <c r="B129" s="3" t="s">
        <v>300</v>
      </c>
      <c r="C129" s="43"/>
    </row>
    <row r="130" spans="1:3" ht="17.25" customHeight="1" x14ac:dyDescent="0.15">
      <c r="A130" s="3">
        <v>101043320</v>
      </c>
      <c r="B130" s="3" t="s">
        <v>301</v>
      </c>
      <c r="C130" s="43"/>
    </row>
    <row r="131" spans="1:3" ht="17.25" customHeight="1" x14ac:dyDescent="0.15">
      <c r="A131" s="3">
        <v>101043399</v>
      </c>
      <c r="B131" s="3" t="s">
        <v>302</v>
      </c>
      <c r="C131" s="43">
        <v>1165</v>
      </c>
    </row>
    <row r="132" spans="1:3" ht="17.25" customHeight="1" x14ac:dyDescent="0.15">
      <c r="A132" s="3">
        <v>1010434</v>
      </c>
      <c r="B132" s="5" t="s">
        <v>303</v>
      </c>
      <c r="C132" s="43"/>
    </row>
    <row r="133" spans="1:3" ht="17.25" customHeight="1" x14ac:dyDescent="0.15">
      <c r="A133" s="3">
        <v>1010435</v>
      </c>
      <c r="B133" s="5" t="s">
        <v>304</v>
      </c>
      <c r="C133" s="42">
        <f>C134+C135</f>
        <v>54</v>
      </c>
    </row>
    <row r="134" spans="1:3" ht="17.25" customHeight="1" x14ac:dyDescent="0.15">
      <c r="A134" s="3">
        <v>101043501</v>
      </c>
      <c r="B134" s="3" t="s">
        <v>305</v>
      </c>
      <c r="C134" s="43"/>
    </row>
    <row r="135" spans="1:3" ht="17.25" customHeight="1" x14ac:dyDescent="0.15">
      <c r="A135" s="3">
        <v>101043509</v>
      </c>
      <c r="B135" s="3" t="s">
        <v>306</v>
      </c>
      <c r="C135" s="43">
        <v>54</v>
      </c>
    </row>
    <row r="136" spans="1:3" ht="17.25" customHeight="1" x14ac:dyDescent="0.15">
      <c r="A136" s="3">
        <v>1010436</v>
      </c>
      <c r="B136" s="5" t="s">
        <v>307</v>
      </c>
      <c r="C136" s="43">
        <v>637</v>
      </c>
    </row>
    <row r="137" spans="1:3" ht="17.25" customHeight="1" x14ac:dyDescent="0.15">
      <c r="A137" s="3">
        <v>1010439</v>
      </c>
      <c r="B137" s="5" t="s">
        <v>308</v>
      </c>
      <c r="C137" s="43">
        <v>72</v>
      </c>
    </row>
    <row r="138" spans="1:3" ht="17.25" customHeight="1" x14ac:dyDescent="0.15">
      <c r="A138" s="3">
        <v>1010440</v>
      </c>
      <c r="B138" s="5" t="s">
        <v>309</v>
      </c>
      <c r="C138" s="42">
        <f>SUM(C139:C142)</f>
        <v>0</v>
      </c>
    </row>
    <row r="139" spans="1:3" ht="17.25" customHeight="1" x14ac:dyDescent="0.15">
      <c r="A139" s="3">
        <v>101044001</v>
      </c>
      <c r="B139" s="3" t="s">
        <v>310</v>
      </c>
      <c r="C139" s="43"/>
    </row>
    <row r="140" spans="1:3" ht="17.25" customHeight="1" x14ac:dyDescent="0.15">
      <c r="A140" s="3">
        <v>101044002</v>
      </c>
      <c r="B140" s="3" t="s">
        <v>311</v>
      </c>
      <c r="C140" s="43"/>
    </row>
    <row r="141" spans="1:3" ht="17.25" customHeight="1" x14ac:dyDescent="0.15">
      <c r="A141" s="3">
        <v>101044003</v>
      </c>
      <c r="B141" s="3" t="s">
        <v>312</v>
      </c>
      <c r="C141" s="43"/>
    </row>
    <row r="142" spans="1:3" ht="17.25" customHeight="1" x14ac:dyDescent="0.15">
      <c r="A142" s="3">
        <v>101044099</v>
      </c>
      <c r="B142" s="3" t="s">
        <v>313</v>
      </c>
      <c r="C142" s="43"/>
    </row>
    <row r="143" spans="1:3" ht="17.25" customHeight="1" x14ac:dyDescent="0.15">
      <c r="A143" s="3">
        <v>1010441</v>
      </c>
      <c r="B143" s="5" t="s">
        <v>314</v>
      </c>
      <c r="C143" s="42">
        <f>SUM(C144:C147)</f>
        <v>0</v>
      </c>
    </row>
    <row r="144" spans="1:3" ht="17.25" customHeight="1" x14ac:dyDescent="0.15">
      <c r="A144" s="3">
        <v>101044101</v>
      </c>
      <c r="B144" s="3" t="s">
        <v>315</v>
      </c>
      <c r="C144" s="43"/>
    </row>
    <row r="145" spans="1:3" ht="17.25" customHeight="1" x14ac:dyDescent="0.15">
      <c r="A145" s="3">
        <v>101044102</v>
      </c>
      <c r="B145" s="3" t="s">
        <v>316</v>
      </c>
      <c r="C145" s="43"/>
    </row>
    <row r="146" spans="1:3" ht="17.25" customHeight="1" x14ac:dyDescent="0.15">
      <c r="A146" s="3">
        <v>101044103</v>
      </c>
      <c r="B146" s="3" t="s">
        <v>317</v>
      </c>
      <c r="C146" s="43"/>
    </row>
    <row r="147" spans="1:3" ht="17.25" customHeight="1" x14ac:dyDescent="0.15">
      <c r="A147" s="3">
        <v>101044199</v>
      </c>
      <c r="B147" s="3" t="s">
        <v>318</v>
      </c>
      <c r="C147" s="43"/>
    </row>
    <row r="148" spans="1:3" ht="17.25" customHeight="1" x14ac:dyDescent="0.15">
      <c r="A148" s="3">
        <v>1010442</v>
      </c>
      <c r="B148" s="5" t="s">
        <v>319</v>
      </c>
      <c r="C148" s="42">
        <f>SUM(C149:C152)</f>
        <v>0</v>
      </c>
    </row>
    <row r="149" spans="1:3" ht="17.25" customHeight="1" x14ac:dyDescent="0.15">
      <c r="A149" s="3">
        <v>101044201</v>
      </c>
      <c r="B149" s="3" t="s">
        <v>320</v>
      </c>
      <c r="C149" s="43"/>
    </row>
    <row r="150" spans="1:3" ht="17.25" customHeight="1" x14ac:dyDescent="0.15">
      <c r="A150" s="3">
        <v>101044202</v>
      </c>
      <c r="B150" s="3" t="s">
        <v>321</v>
      </c>
      <c r="C150" s="43"/>
    </row>
    <row r="151" spans="1:3" ht="17.25" customHeight="1" x14ac:dyDescent="0.15">
      <c r="A151" s="3">
        <v>101044203</v>
      </c>
      <c r="B151" s="3" t="s">
        <v>322</v>
      </c>
      <c r="C151" s="43"/>
    </row>
    <row r="152" spans="1:3" ht="17.25" customHeight="1" x14ac:dyDescent="0.15">
      <c r="A152" s="3">
        <v>101044299</v>
      </c>
      <c r="B152" s="3" t="s">
        <v>323</v>
      </c>
      <c r="C152" s="43"/>
    </row>
    <row r="153" spans="1:3" ht="17.25" customHeight="1" x14ac:dyDescent="0.15">
      <c r="A153" s="3">
        <v>1010443</v>
      </c>
      <c r="B153" s="5" t="s">
        <v>324</v>
      </c>
      <c r="C153" s="42">
        <f>SUM(C154:C157)</f>
        <v>0</v>
      </c>
    </row>
    <row r="154" spans="1:3" ht="17.25" customHeight="1" x14ac:dyDescent="0.15">
      <c r="A154" s="3">
        <v>101044301</v>
      </c>
      <c r="B154" s="3" t="s">
        <v>325</v>
      </c>
      <c r="C154" s="43"/>
    </row>
    <row r="155" spans="1:3" ht="17.25" customHeight="1" x14ac:dyDescent="0.15">
      <c r="A155" s="3">
        <v>101044302</v>
      </c>
      <c r="B155" s="3" t="s">
        <v>326</v>
      </c>
      <c r="C155" s="43"/>
    </row>
    <row r="156" spans="1:3" ht="17.25" customHeight="1" x14ac:dyDescent="0.15">
      <c r="A156" s="3">
        <v>101044303</v>
      </c>
      <c r="B156" s="3" t="s">
        <v>327</v>
      </c>
      <c r="C156" s="43"/>
    </row>
    <row r="157" spans="1:3" ht="17.25" customHeight="1" x14ac:dyDescent="0.15">
      <c r="A157" s="3">
        <v>101044399</v>
      </c>
      <c r="B157" s="3" t="s">
        <v>328</v>
      </c>
      <c r="C157" s="43"/>
    </row>
    <row r="158" spans="1:3" ht="17.25" customHeight="1" x14ac:dyDescent="0.15">
      <c r="A158" s="3">
        <v>1010444</v>
      </c>
      <c r="B158" s="5" t="s">
        <v>329</v>
      </c>
      <c r="C158" s="42">
        <f>SUM(C159:C162)</f>
        <v>0</v>
      </c>
    </row>
    <row r="159" spans="1:3" ht="17.25" customHeight="1" x14ac:dyDescent="0.15">
      <c r="A159" s="3">
        <v>101044401</v>
      </c>
      <c r="B159" s="3" t="s">
        <v>310</v>
      </c>
      <c r="C159" s="43"/>
    </row>
    <row r="160" spans="1:3" ht="17.25" customHeight="1" x14ac:dyDescent="0.15">
      <c r="A160" s="3">
        <v>101044402</v>
      </c>
      <c r="B160" s="3" t="s">
        <v>311</v>
      </c>
      <c r="C160" s="43"/>
    </row>
    <row r="161" spans="1:3" ht="17.25" customHeight="1" x14ac:dyDescent="0.15">
      <c r="A161" s="3">
        <v>101044403</v>
      </c>
      <c r="B161" s="3" t="s">
        <v>312</v>
      </c>
      <c r="C161" s="43"/>
    </row>
    <row r="162" spans="1:3" ht="17.25" customHeight="1" x14ac:dyDescent="0.15">
      <c r="A162" s="3">
        <v>101044499</v>
      </c>
      <c r="B162" s="3" t="s">
        <v>313</v>
      </c>
      <c r="C162" s="43"/>
    </row>
    <row r="163" spans="1:3" ht="17.25" customHeight="1" x14ac:dyDescent="0.15">
      <c r="A163" s="3">
        <v>1010445</v>
      </c>
      <c r="B163" s="5" t="s">
        <v>330</v>
      </c>
      <c r="C163" s="42">
        <f>SUM(C164:C167)</f>
        <v>0</v>
      </c>
    </row>
    <row r="164" spans="1:3" ht="17.25" customHeight="1" x14ac:dyDescent="0.15">
      <c r="A164" s="3">
        <v>101044501</v>
      </c>
      <c r="B164" s="3" t="s">
        <v>315</v>
      </c>
      <c r="C164" s="43"/>
    </row>
    <row r="165" spans="1:3" ht="17.25" customHeight="1" x14ac:dyDescent="0.15">
      <c r="A165" s="3">
        <v>101044502</v>
      </c>
      <c r="B165" s="3" t="s">
        <v>316</v>
      </c>
      <c r="C165" s="43"/>
    </row>
    <row r="166" spans="1:3" ht="17.25" customHeight="1" x14ac:dyDescent="0.15">
      <c r="A166" s="3">
        <v>101044503</v>
      </c>
      <c r="B166" s="3" t="s">
        <v>317</v>
      </c>
      <c r="C166" s="43"/>
    </row>
    <row r="167" spans="1:3" ht="17.25" customHeight="1" x14ac:dyDescent="0.15">
      <c r="A167" s="3">
        <v>101044599</v>
      </c>
      <c r="B167" s="3" t="s">
        <v>318</v>
      </c>
      <c r="C167" s="43"/>
    </row>
    <row r="168" spans="1:3" ht="17.25" customHeight="1" x14ac:dyDescent="0.15">
      <c r="A168" s="3">
        <v>1010446</v>
      </c>
      <c r="B168" s="5" t="s">
        <v>331</v>
      </c>
      <c r="C168" s="42">
        <f>SUM(C169:C172)</f>
        <v>0</v>
      </c>
    </row>
    <row r="169" spans="1:3" ht="17.25" customHeight="1" x14ac:dyDescent="0.15">
      <c r="A169" s="3">
        <v>101044601</v>
      </c>
      <c r="B169" s="3" t="s">
        <v>320</v>
      </c>
      <c r="C169" s="43"/>
    </row>
    <row r="170" spans="1:3" ht="17.25" customHeight="1" x14ac:dyDescent="0.15">
      <c r="A170" s="3">
        <v>101044602</v>
      </c>
      <c r="B170" s="3" t="s">
        <v>321</v>
      </c>
      <c r="C170" s="43"/>
    </row>
    <row r="171" spans="1:3" ht="17.25" customHeight="1" x14ac:dyDescent="0.15">
      <c r="A171" s="3">
        <v>101044603</v>
      </c>
      <c r="B171" s="3" t="s">
        <v>322</v>
      </c>
      <c r="C171" s="43"/>
    </row>
    <row r="172" spans="1:3" ht="17.25" customHeight="1" x14ac:dyDescent="0.15">
      <c r="A172" s="3">
        <v>101044699</v>
      </c>
      <c r="B172" s="3" t="s">
        <v>323</v>
      </c>
      <c r="C172" s="43"/>
    </row>
    <row r="173" spans="1:3" ht="17.25" customHeight="1" x14ac:dyDescent="0.15">
      <c r="A173" s="3">
        <v>1010447</v>
      </c>
      <c r="B173" s="5" t="s">
        <v>332</v>
      </c>
      <c r="C173" s="42">
        <f>SUM(C174:C177)</f>
        <v>0</v>
      </c>
    </row>
    <row r="174" spans="1:3" ht="17.25" customHeight="1" x14ac:dyDescent="0.15">
      <c r="A174" s="3">
        <v>101044701</v>
      </c>
      <c r="B174" s="3" t="s">
        <v>325</v>
      </c>
      <c r="C174" s="43"/>
    </row>
    <row r="175" spans="1:3" ht="17.25" customHeight="1" x14ac:dyDescent="0.15">
      <c r="A175" s="3">
        <v>101044702</v>
      </c>
      <c r="B175" s="3" t="s">
        <v>326</v>
      </c>
      <c r="C175" s="43"/>
    </row>
    <row r="176" spans="1:3" ht="17.25" customHeight="1" x14ac:dyDescent="0.15">
      <c r="A176" s="3">
        <v>101044703</v>
      </c>
      <c r="B176" s="3" t="s">
        <v>327</v>
      </c>
      <c r="C176" s="43"/>
    </row>
    <row r="177" spans="1:3" ht="17.25" customHeight="1" x14ac:dyDescent="0.15">
      <c r="A177" s="3">
        <v>101044799</v>
      </c>
      <c r="B177" s="3" t="s">
        <v>328</v>
      </c>
      <c r="C177" s="43"/>
    </row>
    <row r="178" spans="1:3" ht="17.25" customHeight="1" x14ac:dyDescent="0.15">
      <c r="A178" s="3">
        <v>1010448</v>
      </c>
      <c r="B178" s="5" t="s">
        <v>333</v>
      </c>
      <c r="C178" s="42">
        <f>SUM(C179:C182)</f>
        <v>0</v>
      </c>
    </row>
    <row r="179" spans="1:3" ht="17.25" customHeight="1" x14ac:dyDescent="0.15">
      <c r="A179" s="3">
        <v>101044801</v>
      </c>
      <c r="B179" s="3" t="s">
        <v>334</v>
      </c>
      <c r="C179" s="43"/>
    </row>
    <row r="180" spans="1:3" ht="17.25" customHeight="1" x14ac:dyDescent="0.15">
      <c r="A180" s="3">
        <v>101044802</v>
      </c>
      <c r="B180" s="3" t="s">
        <v>335</v>
      </c>
      <c r="C180" s="43"/>
    </row>
    <row r="181" spans="1:3" ht="17.25" customHeight="1" x14ac:dyDescent="0.15">
      <c r="A181" s="3">
        <v>101044803</v>
      </c>
      <c r="B181" s="3" t="s">
        <v>336</v>
      </c>
      <c r="C181" s="43"/>
    </row>
    <row r="182" spans="1:3" ht="17.25" customHeight="1" x14ac:dyDescent="0.15">
      <c r="A182" s="3">
        <v>101044899</v>
      </c>
      <c r="B182" s="3" t="s">
        <v>337</v>
      </c>
      <c r="C182" s="43"/>
    </row>
    <row r="183" spans="1:3" ht="17.25" customHeight="1" x14ac:dyDescent="0.15">
      <c r="A183" s="3">
        <v>1010449</v>
      </c>
      <c r="B183" s="5" t="s">
        <v>338</v>
      </c>
      <c r="C183" s="42">
        <f>SUM(C184:C187)</f>
        <v>0</v>
      </c>
    </row>
    <row r="184" spans="1:3" ht="17.25" customHeight="1" x14ac:dyDescent="0.15">
      <c r="A184" s="3">
        <v>101044901</v>
      </c>
      <c r="B184" s="3" t="s">
        <v>334</v>
      </c>
      <c r="C184" s="43"/>
    </row>
    <row r="185" spans="1:3" ht="17.25" customHeight="1" x14ac:dyDescent="0.15">
      <c r="A185" s="3">
        <v>101044902</v>
      </c>
      <c r="B185" s="3" t="s">
        <v>335</v>
      </c>
      <c r="C185" s="43"/>
    </row>
    <row r="186" spans="1:3" ht="17.25" customHeight="1" x14ac:dyDescent="0.15">
      <c r="A186" s="3">
        <v>101044903</v>
      </c>
      <c r="B186" s="3" t="s">
        <v>336</v>
      </c>
      <c r="C186" s="43"/>
    </row>
    <row r="187" spans="1:3" ht="17.25" customHeight="1" x14ac:dyDescent="0.15">
      <c r="A187" s="3">
        <v>101044999</v>
      </c>
      <c r="B187" s="3" t="s">
        <v>337</v>
      </c>
      <c r="C187" s="43"/>
    </row>
    <row r="188" spans="1:3" ht="17.25" customHeight="1" x14ac:dyDescent="0.15">
      <c r="A188" s="3">
        <v>1010450</v>
      </c>
      <c r="B188" s="5" t="s">
        <v>339</v>
      </c>
      <c r="C188" s="42">
        <f>SUM(C189:C191)</f>
        <v>56</v>
      </c>
    </row>
    <row r="189" spans="1:3" ht="17.25" customHeight="1" x14ac:dyDescent="0.15">
      <c r="A189" s="3">
        <v>101045001</v>
      </c>
      <c r="B189" s="3" t="s">
        <v>340</v>
      </c>
      <c r="C189" s="43">
        <v>52</v>
      </c>
    </row>
    <row r="190" spans="1:3" ht="17.25" customHeight="1" x14ac:dyDescent="0.15">
      <c r="A190" s="3">
        <v>101045002</v>
      </c>
      <c r="B190" s="3" t="s">
        <v>341</v>
      </c>
      <c r="C190" s="43">
        <v>4</v>
      </c>
    </row>
    <row r="191" spans="1:3" ht="17.25" customHeight="1" x14ac:dyDescent="0.15">
      <c r="A191" s="3">
        <v>101045003</v>
      </c>
      <c r="B191" s="3" t="s">
        <v>342</v>
      </c>
      <c r="C191" s="43"/>
    </row>
    <row r="192" spans="1:3" ht="17.25" customHeight="1" x14ac:dyDescent="0.15">
      <c r="A192" s="3">
        <v>1010451</v>
      </c>
      <c r="B192" s="5" t="s">
        <v>343</v>
      </c>
      <c r="C192" s="43"/>
    </row>
    <row r="193" spans="1:3" ht="17.25" customHeight="1" x14ac:dyDescent="0.15">
      <c r="A193" s="3">
        <v>1010452</v>
      </c>
      <c r="B193" s="5" t="s">
        <v>344</v>
      </c>
      <c r="C193" s="43"/>
    </row>
    <row r="194" spans="1:3" ht="17.25" customHeight="1" x14ac:dyDescent="0.15">
      <c r="A194" s="3">
        <v>10105</v>
      </c>
      <c r="B194" s="5" t="s">
        <v>345</v>
      </c>
      <c r="C194" s="42">
        <f>SUM(C195:C217,C221,C224,C225,C229:C234,C246:C248,C253,C258)</f>
        <v>0</v>
      </c>
    </row>
    <row r="195" spans="1:3" ht="17.25" customHeight="1" x14ac:dyDescent="0.15">
      <c r="A195" s="3">
        <v>1010501</v>
      </c>
      <c r="B195" s="5" t="s">
        <v>346</v>
      </c>
      <c r="C195" s="43"/>
    </row>
    <row r="196" spans="1:3" ht="17.25" customHeight="1" x14ac:dyDescent="0.15">
      <c r="A196" s="3">
        <v>1010502</v>
      </c>
      <c r="B196" s="5" t="s">
        <v>347</v>
      </c>
      <c r="C196" s="43"/>
    </row>
    <row r="197" spans="1:3" ht="17.25" customHeight="1" x14ac:dyDescent="0.15">
      <c r="A197" s="3">
        <v>1010503</v>
      </c>
      <c r="B197" s="5" t="s">
        <v>348</v>
      </c>
      <c r="C197" s="43"/>
    </row>
    <row r="198" spans="1:3" ht="17.25" customHeight="1" x14ac:dyDescent="0.15">
      <c r="A198" s="3">
        <v>1010504</v>
      </c>
      <c r="B198" s="5" t="s">
        <v>349</v>
      </c>
      <c r="C198" s="43"/>
    </row>
    <row r="199" spans="1:3" ht="17.25" customHeight="1" x14ac:dyDescent="0.15">
      <c r="A199" s="3">
        <v>1010505</v>
      </c>
      <c r="B199" s="5" t="s">
        <v>350</v>
      </c>
      <c r="C199" s="43"/>
    </row>
    <row r="200" spans="1:3" ht="17.25" customHeight="1" x14ac:dyDescent="0.15">
      <c r="A200" s="3">
        <v>1010506</v>
      </c>
      <c r="B200" s="5" t="s">
        <v>351</v>
      </c>
      <c r="C200" s="43"/>
    </row>
    <row r="201" spans="1:3" ht="17.25" customHeight="1" x14ac:dyDescent="0.15">
      <c r="A201" s="3">
        <v>1010507</v>
      </c>
      <c r="B201" s="5" t="s">
        <v>352</v>
      </c>
      <c r="C201" s="43"/>
    </row>
    <row r="202" spans="1:3" ht="17.25" customHeight="1" x14ac:dyDescent="0.15">
      <c r="A202" s="3">
        <v>1010508</v>
      </c>
      <c r="B202" s="5" t="s">
        <v>353</v>
      </c>
      <c r="C202" s="43"/>
    </row>
    <row r="203" spans="1:3" ht="17.25" customHeight="1" x14ac:dyDescent="0.15">
      <c r="A203" s="3">
        <v>1010509</v>
      </c>
      <c r="B203" s="5" t="s">
        <v>354</v>
      </c>
      <c r="C203" s="43"/>
    </row>
    <row r="204" spans="1:3" ht="17.25" customHeight="1" x14ac:dyDescent="0.15">
      <c r="A204" s="3">
        <v>1010510</v>
      </c>
      <c r="B204" s="5" t="s">
        <v>355</v>
      </c>
      <c r="C204" s="43"/>
    </row>
    <row r="205" spans="1:3" ht="17.25" customHeight="1" x14ac:dyDescent="0.15">
      <c r="A205" s="3">
        <v>1010511</v>
      </c>
      <c r="B205" s="5" t="s">
        <v>356</v>
      </c>
      <c r="C205" s="43"/>
    </row>
    <row r="206" spans="1:3" ht="17.25" customHeight="1" x14ac:dyDescent="0.15">
      <c r="A206" s="3">
        <v>1010512</v>
      </c>
      <c r="B206" s="5" t="s">
        <v>357</v>
      </c>
      <c r="C206" s="43"/>
    </row>
    <row r="207" spans="1:3" ht="17.25" customHeight="1" x14ac:dyDescent="0.15">
      <c r="A207" s="3">
        <v>1010513</v>
      </c>
      <c r="B207" s="5" t="s">
        <v>358</v>
      </c>
      <c r="C207" s="43"/>
    </row>
    <row r="208" spans="1:3" ht="17.25" customHeight="1" x14ac:dyDescent="0.15">
      <c r="A208" s="3">
        <v>1010514</v>
      </c>
      <c r="B208" s="5" t="s">
        <v>359</v>
      </c>
      <c r="C208" s="43"/>
    </row>
    <row r="209" spans="1:3" ht="17.25" customHeight="1" x14ac:dyDescent="0.15">
      <c r="A209" s="3">
        <v>1010515</v>
      </c>
      <c r="B209" s="5" t="s">
        <v>360</v>
      </c>
      <c r="C209" s="43"/>
    </row>
    <row r="210" spans="1:3" ht="17.25" customHeight="1" x14ac:dyDescent="0.15">
      <c r="A210" s="3">
        <v>1010516</v>
      </c>
      <c r="B210" s="5" t="s">
        <v>361</v>
      </c>
      <c r="C210" s="43"/>
    </row>
    <row r="211" spans="1:3" ht="17.25" customHeight="1" x14ac:dyDescent="0.15">
      <c r="A211" s="3">
        <v>1010517</v>
      </c>
      <c r="B211" s="5" t="s">
        <v>362</v>
      </c>
      <c r="C211" s="43"/>
    </row>
    <row r="212" spans="1:3" ht="17.25" customHeight="1" x14ac:dyDescent="0.15">
      <c r="A212" s="3">
        <v>1010518</v>
      </c>
      <c r="B212" s="5" t="s">
        <v>363</v>
      </c>
      <c r="C212" s="43"/>
    </row>
    <row r="213" spans="1:3" ht="17.25" customHeight="1" x14ac:dyDescent="0.15">
      <c r="A213" s="3">
        <v>1010519</v>
      </c>
      <c r="B213" s="5" t="s">
        <v>364</v>
      </c>
      <c r="C213" s="43"/>
    </row>
    <row r="214" spans="1:3" ht="17.25" customHeight="1" x14ac:dyDescent="0.15">
      <c r="A214" s="3">
        <v>1010520</v>
      </c>
      <c r="B214" s="5" t="s">
        <v>365</v>
      </c>
      <c r="C214" s="43"/>
    </row>
    <row r="215" spans="1:3" ht="17.25" customHeight="1" x14ac:dyDescent="0.15">
      <c r="A215" s="3">
        <v>1010521</v>
      </c>
      <c r="B215" s="5" t="s">
        <v>366</v>
      </c>
      <c r="C215" s="43"/>
    </row>
    <row r="216" spans="1:3" ht="17.25" customHeight="1" x14ac:dyDescent="0.15">
      <c r="A216" s="3">
        <v>1010522</v>
      </c>
      <c r="B216" s="5" t="s">
        <v>367</v>
      </c>
      <c r="C216" s="43"/>
    </row>
    <row r="217" spans="1:3" ht="17.25" customHeight="1" x14ac:dyDescent="0.15">
      <c r="A217" s="3">
        <v>1010523</v>
      </c>
      <c r="B217" s="5" t="s">
        <v>368</v>
      </c>
      <c r="C217" s="42">
        <f>SUM(C218:C220)</f>
        <v>0</v>
      </c>
    </row>
    <row r="218" spans="1:3" ht="17.25" customHeight="1" x14ac:dyDescent="0.15">
      <c r="A218" s="3">
        <v>101052303</v>
      </c>
      <c r="B218" s="3" t="s">
        <v>369</v>
      </c>
      <c r="C218" s="43"/>
    </row>
    <row r="219" spans="1:3" ht="17.25" customHeight="1" x14ac:dyDescent="0.15">
      <c r="A219" s="3">
        <v>101052304</v>
      </c>
      <c r="B219" s="3" t="s">
        <v>370</v>
      </c>
      <c r="C219" s="43"/>
    </row>
    <row r="220" spans="1:3" ht="17.25" customHeight="1" x14ac:dyDescent="0.15">
      <c r="A220" s="3">
        <v>101052309</v>
      </c>
      <c r="B220" s="3" t="s">
        <v>371</v>
      </c>
      <c r="C220" s="43"/>
    </row>
    <row r="221" spans="1:3" ht="17.25" customHeight="1" x14ac:dyDescent="0.15">
      <c r="A221" s="3">
        <v>1010524</v>
      </c>
      <c r="B221" s="5" t="s">
        <v>372</v>
      </c>
      <c r="C221" s="42">
        <f>SUM(C222:C223)</f>
        <v>0</v>
      </c>
    </row>
    <row r="222" spans="1:3" ht="17.25" customHeight="1" x14ac:dyDescent="0.15">
      <c r="A222" s="3">
        <v>101052401</v>
      </c>
      <c r="B222" s="3" t="s">
        <v>373</v>
      </c>
      <c r="C222" s="43"/>
    </row>
    <row r="223" spans="1:3" ht="17.25" customHeight="1" x14ac:dyDescent="0.15">
      <c r="A223" s="3">
        <v>101052409</v>
      </c>
      <c r="B223" s="3" t="s">
        <v>374</v>
      </c>
      <c r="C223" s="43"/>
    </row>
    <row r="224" spans="1:3" ht="17.25" customHeight="1" x14ac:dyDescent="0.15">
      <c r="A224" s="3">
        <v>1010525</v>
      </c>
      <c r="B224" s="5" t="s">
        <v>375</v>
      </c>
      <c r="C224" s="43"/>
    </row>
    <row r="225" spans="1:3" ht="17.25" customHeight="1" x14ac:dyDescent="0.15">
      <c r="A225" s="3">
        <v>1010526</v>
      </c>
      <c r="B225" s="5" t="s">
        <v>376</v>
      </c>
      <c r="C225" s="42">
        <f>SUM(C226:C228)</f>
        <v>0</v>
      </c>
    </row>
    <row r="226" spans="1:3" ht="17.25" customHeight="1" x14ac:dyDescent="0.15">
      <c r="A226" s="3">
        <v>101052601</v>
      </c>
      <c r="B226" s="3" t="s">
        <v>377</v>
      </c>
      <c r="C226" s="43"/>
    </row>
    <row r="227" spans="1:3" ht="17.25" customHeight="1" x14ac:dyDescent="0.15">
      <c r="A227" s="3">
        <v>101052602</v>
      </c>
      <c r="B227" s="3" t="s">
        <v>378</v>
      </c>
      <c r="C227" s="43"/>
    </row>
    <row r="228" spans="1:3" ht="17.25" customHeight="1" x14ac:dyDescent="0.15">
      <c r="A228" s="3">
        <v>101052609</v>
      </c>
      <c r="B228" s="3" t="s">
        <v>379</v>
      </c>
      <c r="C228" s="43"/>
    </row>
    <row r="229" spans="1:3" ht="17.25" customHeight="1" x14ac:dyDescent="0.15">
      <c r="A229" s="3">
        <v>1010527</v>
      </c>
      <c r="B229" s="5" t="s">
        <v>380</v>
      </c>
      <c r="C229" s="43"/>
    </row>
    <row r="230" spans="1:3" ht="17.25" customHeight="1" x14ac:dyDescent="0.15">
      <c r="A230" s="3">
        <v>1010528</v>
      </c>
      <c r="B230" s="5" t="s">
        <v>381</v>
      </c>
      <c r="C230" s="43"/>
    </row>
    <row r="231" spans="1:3" ht="17.25" customHeight="1" x14ac:dyDescent="0.15">
      <c r="A231" s="3">
        <v>1010529</v>
      </c>
      <c r="B231" s="5" t="s">
        <v>382</v>
      </c>
      <c r="C231" s="43"/>
    </row>
    <row r="232" spans="1:3" ht="17.25" customHeight="1" x14ac:dyDescent="0.15">
      <c r="A232" s="3">
        <v>1010530</v>
      </c>
      <c r="B232" s="5" t="s">
        <v>383</v>
      </c>
      <c r="C232" s="43"/>
    </row>
    <row r="233" spans="1:3" ht="17.25" customHeight="1" x14ac:dyDescent="0.15">
      <c r="A233" s="3">
        <v>1010531</v>
      </c>
      <c r="B233" s="5" t="s">
        <v>384</v>
      </c>
      <c r="C233" s="43"/>
    </row>
    <row r="234" spans="1:3" ht="17.25" customHeight="1" x14ac:dyDescent="0.15">
      <c r="A234" s="3">
        <v>1010532</v>
      </c>
      <c r="B234" s="5" t="s">
        <v>385</v>
      </c>
      <c r="C234" s="42">
        <f>SUM(C235:C245)</f>
        <v>0</v>
      </c>
    </row>
    <row r="235" spans="1:3" ht="17.25" customHeight="1" x14ac:dyDescent="0.15">
      <c r="A235" s="3">
        <v>101053201</v>
      </c>
      <c r="B235" s="3" t="s">
        <v>386</v>
      </c>
      <c r="C235" s="43"/>
    </row>
    <row r="236" spans="1:3" ht="17.25" customHeight="1" x14ac:dyDescent="0.15">
      <c r="A236" s="3">
        <v>101053202</v>
      </c>
      <c r="B236" s="3" t="s">
        <v>387</v>
      </c>
      <c r="C236" s="43"/>
    </row>
    <row r="237" spans="1:3" ht="17.25" customHeight="1" x14ac:dyDescent="0.15">
      <c r="A237" s="3">
        <v>101053203</v>
      </c>
      <c r="B237" s="3" t="s">
        <v>388</v>
      </c>
      <c r="C237" s="43"/>
    </row>
    <row r="238" spans="1:3" ht="17.25" customHeight="1" x14ac:dyDescent="0.15">
      <c r="A238" s="3">
        <v>101053205</v>
      </c>
      <c r="B238" s="3" t="s">
        <v>389</v>
      </c>
      <c r="C238" s="43"/>
    </row>
    <row r="239" spans="1:3" ht="17.25" customHeight="1" x14ac:dyDescent="0.15">
      <c r="A239" s="3">
        <v>101053206</v>
      </c>
      <c r="B239" s="3" t="s">
        <v>390</v>
      </c>
      <c r="C239" s="43"/>
    </row>
    <row r="240" spans="1:3" ht="17.25" customHeight="1" x14ac:dyDescent="0.15">
      <c r="A240" s="3">
        <v>101053215</v>
      </c>
      <c r="B240" s="3" t="s">
        <v>391</v>
      </c>
      <c r="C240" s="43"/>
    </row>
    <row r="241" spans="1:3" ht="17.25" customHeight="1" x14ac:dyDescent="0.15">
      <c r="A241" s="3">
        <v>101053216</v>
      </c>
      <c r="B241" s="3" t="s">
        <v>392</v>
      </c>
      <c r="C241" s="43"/>
    </row>
    <row r="242" spans="1:3" ht="17.25" customHeight="1" x14ac:dyDescent="0.15">
      <c r="A242" s="3">
        <v>101053218</v>
      </c>
      <c r="B242" s="3" t="s">
        <v>393</v>
      </c>
      <c r="C242" s="43"/>
    </row>
    <row r="243" spans="1:3" ht="17.25" customHeight="1" x14ac:dyDescent="0.15">
      <c r="A243" s="3">
        <v>101053219</v>
      </c>
      <c r="B243" s="3" t="s">
        <v>394</v>
      </c>
      <c r="C243" s="43"/>
    </row>
    <row r="244" spans="1:3" ht="17.25" customHeight="1" x14ac:dyDescent="0.15">
      <c r="A244" s="3">
        <v>101053220</v>
      </c>
      <c r="B244" s="3" t="s">
        <v>395</v>
      </c>
      <c r="C244" s="43"/>
    </row>
    <row r="245" spans="1:3" ht="17.25" customHeight="1" x14ac:dyDescent="0.15">
      <c r="A245" s="3">
        <v>101053299</v>
      </c>
      <c r="B245" s="3" t="s">
        <v>396</v>
      </c>
      <c r="C245" s="43"/>
    </row>
    <row r="246" spans="1:3" ht="17.25" customHeight="1" x14ac:dyDescent="0.15">
      <c r="A246" s="3">
        <v>1010533</v>
      </c>
      <c r="B246" s="5" t="s">
        <v>397</v>
      </c>
      <c r="C246" s="43"/>
    </row>
    <row r="247" spans="1:3" ht="17.25" customHeight="1" x14ac:dyDescent="0.15">
      <c r="A247" s="3">
        <v>1010534</v>
      </c>
      <c r="B247" s="5" t="s">
        <v>398</v>
      </c>
      <c r="C247" s="43"/>
    </row>
    <row r="248" spans="1:3" ht="17.25" customHeight="1" x14ac:dyDescent="0.15">
      <c r="A248" s="3">
        <v>1010535</v>
      </c>
      <c r="B248" s="5" t="s">
        <v>399</v>
      </c>
      <c r="C248" s="42">
        <f>SUM(C249:C252)</f>
        <v>0</v>
      </c>
    </row>
    <row r="249" spans="1:3" ht="17.25" customHeight="1" x14ac:dyDescent="0.15">
      <c r="A249" s="3">
        <v>101053501</v>
      </c>
      <c r="B249" s="3" t="s">
        <v>400</v>
      </c>
      <c r="C249" s="43"/>
    </row>
    <row r="250" spans="1:3" ht="17.25" customHeight="1" x14ac:dyDescent="0.15">
      <c r="A250" s="3">
        <v>101053502</v>
      </c>
      <c r="B250" s="3" t="s">
        <v>401</v>
      </c>
      <c r="C250" s="43"/>
    </row>
    <row r="251" spans="1:3" ht="17.25" customHeight="1" x14ac:dyDescent="0.15">
      <c r="A251" s="3">
        <v>101053503</v>
      </c>
      <c r="B251" s="3" t="s">
        <v>402</v>
      </c>
      <c r="C251" s="43"/>
    </row>
    <row r="252" spans="1:3" ht="17.25" customHeight="1" x14ac:dyDescent="0.15">
      <c r="A252" s="3">
        <v>101053599</v>
      </c>
      <c r="B252" s="3" t="s">
        <v>403</v>
      </c>
      <c r="C252" s="43"/>
    </row>
    <row r="253" spans="1:3" ht="17.25" customHeight="1" x14ac:dyDescent="0.15">
      <c r="A253" s="3">
        <v>1010536</v>
      </c>
      <c r="B253" s="5" t="s">
        <v>404</v>
      </c>
      <c r="C253" s="42">
        <f>SUM(C254:C257)</f>
        <v>0</v>
      </c>
    </row>
    <row r="254" spans="1:3" ht="17.25" customHeight="1" x14ac:dyDescent="0.15">
      <c r="A254" s="3">
        <v>101053601</v>
      </c>
      <c r="B254" s="3" t="s">
        <v>405</v>
      </c>
      <c r="C254" s="43"/>
    </row>
    <row r="255" spans="1:3" ht="17.25" customHeight="1" x14ac:dyDescent="0.15">
      <c r="A255" s="3">
        <v>101053602</v>
      </c>
      <c r="B255" s="3" t="s">
        <v>406</v>
      </c>
      <c r="C255" s="43"/>
    </row>
    <row r="256" spans="1:3" ht="17.25" customHeight="1" x14ac:dyDescent="0.15">
      <c r="A256" s="3">
        <v>101053603</v>
      </c>
      <c r="B256" s="3" t="s">
        <v>407</v>
      </c>
      <c r="C256" s="43"/>
    </row>
    <row r="257" spans="1:3" ht="17.25" customHeight="1" x14ac:dyDescent="0.15">
      <c r="A257" s="3">
        <v>101053699</v>
      </c>
      <c r="B257" s="3" t="s">
        <v>408</v>
      </c>
      <c r="C257" s="43"/>
    </row>
    <row r="258" spans="1:3" ht="17.25" customHeight="1" x14ac:dyDescent="0.15">
      <c r="A258" s="3">
        <v>1010599</v>
      </c>
      <c r="B258" s="5" t="s">
        <v>409</v>
      </c>
      <c r="C258" s="43"/>
    </row>
    <row r="259" spans="1:3" ht="17.25" customHeight="1" x14ac:dyDescent="0.15">
      <c r="A259" s="3">
        <v>10106</v>
      </c>
      <c r="B259" s="5" t="s">
        <v>410</v>
      </c>
      <c r="C259" s="42">
        <f>SUM(C260,C263:C265)</f>
        <v>1006</v>
      </c>
    </row>
    <row r="260" spans="1:3" ht="17.25" customHeight="1" x14ac:dyDescent="0.15">
      <c r="A260" s="3">
        <v>1010601</v>
      </c>
      <c r="B260" s="5" t="s">
        <v>411</v>
      </c>
      <c r="C260" s="42">
        <f>SUM(C261:C262)</f>
        <v>1121</v>
      </c>
    </row>
    <row r="261" spans="1:3" ht="17.25" customHeight="1" x14ac:dyDescent="0.15">
      <c r="A261" s="3">
        <v>101060101</v>
      </c>
      <c r="B261" s="3" t="s">
        <v>412</v>
      </c>
      <c r="C261" s="43"/>
    </row>
    <row r="262" spans="1:3" ht="17.25" customHeight="1" x14ac:dyDescent="0.15">
      <c r="A262" s="3">
        <v>101060109</v>
      </c>
      <c r="B262" s="3" t="s">
        <v>413</v>
      </c>
      <c r="C262" s="43">
        <v>1121</v>
      </c>
    </row>
    <row r="263" spans="1:3" ht="17.25" customHeight="1" x14ac:dyDescent="0.15">
      <c r="A263" s="3">
        <v>1010602</v>
      </c>
      <c r="B263" s="5" t="s">
        <v>414</v>
      </c>
      <c r="C263" s="43">
        <v>-112</v>
      </c>
    </row>
    <row r="264" spans="1:3" ht="17.25" customHeight="1" x14ac:dyDescent="0.15">
      <c r="A264" s="3">
        <v>1010603</v>
      </c>
      <c r="B264" s="5" t="s">
        <v>415</v>
      </c>
      <c r="C264" s="43">
        <v>-8</v>
      </c>
    </row>
    <row r="265" spans="1:3" ht="17.25" customHeight="1" x14ac:dyDescent="0.15">
      <c r="A265" s="3">
        <v>1010620</v>
      </c>
      <c r="B265" s="5" t="s">
        <v>416</v>
      </c>
      <c r="C265" s="43">
        <v>5</v>
      </c>
    </row>
    <row r="266" spans="1:3" ht="17.25" customHeight="1" x14ac:dyDescent="0.15">
      <c r="A266" s="3">
        <v>10107</v>
      </c>
      <c r="B266" s="5" t="s">
        <v>417</v>
      </c>
      <c r="C266" s="42">
        <f>SUM(C267:C270)</f>
        <v>34</v>
      </c>
    </row>
    <row r="267" spans="1:3" ht="17.25" customHeight="1" x14ac:dyDescent="0.15">
      <c r="A267" s="3">
        <v>1010701</v>
      </c>
      <c r="B267" s="5" t="s">
        <v>418</v>
      </c>
      <c r="C267" s="43"/>
    </row>
    <row r="268" spans="1:3" ht="17.25" customHeight="1" x14ac:dyDescent="0.15">
      <c r="A268" s="3">
        <v>1010702</v>
      </c>
      <c r="B268" s="5" t="s">
        <v>419</v>
      </c>
      <c r="C268" s="43"/>
    </row>
    <row r="269" spans="1:3" ht="17.25" customHeight="1" x14ac:dyDescent="0.15">
      <c r="A269" s="3">
        <v>1010719</v>
      </c>
      <c r="B269" s="5" t="s">
        <v>420</v>
      </c>
      <c r="C269" s="43">
        <v>33</v>
      </c>
    </row>
    <row r="270" spans="1:3" ht="17.25" customHeight="1" x14ac:dyDescent="0.15">
      <c r="A270" s="3">
        <v>1010720</v>
      </c>
      <c r="B270" s="5" t="s">
        <v>421</v>
      </c>
      <c r="C270" s="43">
        <v>1</v>
      </c>
    </row>
    <row r="271" spans="1:3" ht="17.25" customHeight="1" x14ac:dyDescent="0.15">
      <c r="A271" s="3">
        <v>10109</v>
      </c>
      <c r="B271" s="5" t="s">
        <v>422</v>
      </c>
      <c r="C271" s="42">
        <f>SUM(C272,C275:C286)</f>
        <v>1334</v>
      </c>
    </row>
    <row r="272" spans="1:3" ht="17.25" customHeight="1" x14ac:dyDescent="0.15">
      <c r="A272" s="3">
        <v>1010901</v>
      </c>
      <c r="B272" s="5" t="s">
        <v>423</v>
      </c>
      <c r="C272" s="42">
        <f>SUM(C273:C274)</f>
        <v>210</v>
      </c>
    </row>
    <row r="273" spans="1:3" ht="17.25" customHeight="1" x14ac:dyDescent="0.15">
      <c r="A273" s="3">
        <v>101090101</v>
      </c>
      <c r="B273" s="3" t="s">
        <v>424</v>
      </c>
      <c r="C273" s="43"/>
    </row>
    <row r="274" spans="1:3" ht="17.25" customHeight="1" x14ac:dyDescent="0.15">
      <c r="A274" s="3">
        <v>101090109</v>
      </c>
      <c r="B274" s="3" t="s">
        <v>425</v>
      </c>
      <c r="C274" s="43">
        <v>210</v>
      </c>
    </row>
    <row r="275" spans="1:3" ht="17.25" customHeight="1" x14ac:dyDescent="0.15">
      <c r="A275" s="3">
        <v>1010902</v>
      </c>
      <c r="B275" s="5" t="s">
        <v>426</v>
      </c>
      <c r="C275" s="43">
        <v>50</v>
      </c>
    </row>
    <row r="276" spans="1:3" ht="17.25" customHeight="1" x14ac:dyDescent="0.15">
      <c r="A276" s="3">
        <v>1010903</v>
      </c>
      <c r="B276" s="5" t="s">
        <v>427</v>
      </c>
      <c r="C276" s="43">
        <v>391</v>
      </c>
    </row>
    <row r="277" spans="1:3" ht="17.25" customHeight="1" x14ac:dyDescent="0.15">
      <c r="A277" s="3">
        <v>1010904</v>
      </c>
      <c r="B277" s="5" t="s">
        <v>428</v>
      </c>
      <c r="C277" s="43"/>
    </row>
    <row r="278" spans="1:3" ht="17.25" customHeight="1" x14ac:dyDescent="0.15">
      <c r="A278" s="3">
        <v>1010905</v>
      </c>
      <c r="B278" s="5" t="s">
        <v>429</v>
      </c>
      <c r="C278" s="43">
        <v>9</v>
      </c>
    </row>
    <row r="279" spans="1:3" ht="17.25" customHeight="1" x14ac:dyDescent="0.15">
      <c r="A279" s="3">
        <v>1010906</v>
      </c>
      <c r="B279" s="5" t="s">
        <v>430</v>
      </c>
      <c r="C279" s="43">
        <v>550</v>
      </c>
    </row>
    <row r="280" spans="1:3" ht="17.25" customHeight="1" x14ac:dyDescent="0.15">
      <c r="A280" s="3">
        <v>1010918</v>
      </c>
      <c r="B280" s="5" t="s">
        <v>431</v>
      </c>
      <c r="C280" s="43"/>
    </row>
    <row r="281" spans="1:3" ht="17.25" customHeight="1" x14ac:dyDescent="0.15">
      <c r="A281" s="3">
        <v>1010919</v>
      </c>
      <c r="B281" s="5" t="s">
        <v>432</v>
      </c>
      <c r="C281" s="43">
        <v>118</v>
      </c>
    </row>
    <row r="282" spans="1:3" ht="17.25" customHeight="1" x14ac:dyDescent="0.15">
      <c r="A282" s="3">
        <v>1010920</v>
      </c>
      <c r="B282" s="5" t="s">
        <v>433</v>
      </c>
      <c r="C282" s="43">
        <v>6</v>
      </c>
    </row>
    <row r="283" spans="1:3" ht="17.25" customHeight="1" x14ac:dyDescent="0.15">
      <c r="A283" s="3">
        <v>1010921</v>
      </c>
      <c r="B283" s="5" t="s">
        <v>434</v>
      </c>
      <c r="C283" s="43"/>
    </row>
    <row r="284" spans="1:3" ht="17.25" customHeight="1" x14ac:dyDescent="0.15">
      <c r="A284" s="3">
        <v>1010922</v>
      </c>
      <c r="B284" s="5" t="s">
        <v>435</v>
      </c>
      <c r="C284" s="43"/>
    </row>
    <row r="285" spans="1:3" ht="17.25" customHeight="1" x14ac:dyDescent="0.15">
      <c r="A285" s="3">
        <v>1010923</v>
      </c>
      <c r="B285" s="5" t="s">
        <v>436</v>
      </c>
      <c r="C285" s="43"/>
    </row>
    <row r="286" spans="1:3" ht="17.25" customHeight="1" x14ac:dyDescent="0.15">
      <c r="A286" s="3">
        <v>1010924</v>
      </c>
      <c r="B286" s="5" t="s">
        <v>437</v>
      </c>
      <c r="C286" s="43"/>
    </row>
    <row r="287" spans="1:3" ht="17.25" customHeight="1" x14ac:dyDescent="0.15">
      <c r="A287" s="3">
        <v>10110</v>
      </c>
      <c r="B287" s="5" t="s">
        <v>438</v>
      </c>
      <c r="C287" s="42">
        <f>SUM(C288:C295)</f>
        <v>5503</v>
      </c>
    </row>
    <row r="288" spans="1:3" ht="17.25" customHeight="1" x14ac:dyDescent="0.15">
      <c r="A288" s="3">
        <v>1011001</v>
      </c>
      <c r="B288" s="5" t="s">
        <v>439</v>
      </c>
      <c r="C288" s="43">
        <v>81</v>
      </c>
    </row>
    <row r="289" spans="1:3" ht="17.25" customHeight="1" x14ac:dyDescent="0.15">
      <c r="A289" s="3">
        <v>1011002</v>
      </c>
      <c r="B289" s="5" t="s">
        <v>440</v>
      </c>
      <c r="C289" s="43">
        <v>8</v>
      </c>
    </row>
    <row r="290" spans="1:3" ht="17.25" customHeight="1" x14ac:dyDescent="0.15">
      <c r="A290" s="3">
        <v>1011003</v>
      </c>
      <c r="B290" s="5" t="s">
        <v>441</v>
      </c>
      <c r="C290" s="43">
        <v>3651</v>
      </c>
    </row>
    <row r="291" spans="1:3" ht="17.25" customHeight="1" x14ac:dyDescent="0.15">
      <c r="A291" s="3">
        <v>1011004</v>
      </c>
      <c r="B291" s="5" t="s">
        <v>442</v>
      </c>
      <c r="C291" s="43"/>
    </row>
    <row r="292" spans="1:3" ht="17.25" customHeight="1" x14ac:dyDescent="0.15">
      <c r="A292" s="3">
        <v>1011005</v>
      </c>
      <c r="B292" s="5" t="s">
        <v>443</v>
      </c>
      <c r="C292" s="43">
        <v>25</v>
      </c>
    </row>
    <row r="293" spans="1:3" ht="17.25" customHeight="1" x14ac:dyDescent="0.15">
      <c r="A293" s="3">
        <v>1011006</v>
      </c>
      <c r="B293" s="5" t="s">
        <v>444</v>
      </c>
      <c r="C293" s="43">
        <v>121</v>
      </c>
    </row>
    <row r="294" spans="1:3" ht="17.25" customHeight="1" x14ac:dyDescent="0.15">
      <c r="A294" s="3">
        <v>1011019</v>
      </c>
      <c r="B294" s="5" t="s">
        <v>445</v>
      </c>
      <c r="C294" s="43">
        <v>196</v>
      </c>
    </row>
    <row r="295" spans="1:3" ht="17.25" customHeight="1" x14ac:dyDescent="0.15">
      <c r="A295" s="3">
        <v>1011020</v>
      </c>
      <c r="B295" s="5" t="s">
        <v>446</v>
      </c>
      <c r="C295" s="43">
        <v>1421</v>
      </c>
    </row>
    <row r="296" spans="1:3" ht="17.25" customHeight="1" x14ac:dyDescent="0.15">
      <c r="A296" s="3">
        <v>10111</v>
      </c>
      <c r="B296" s="5" t="s">
        <v>447</v>
      </c>
      <c r="C296" s="42">
        <f>SUM(C297,C300:C301)</f>
        <v>1107</v>
      </c>
    </row>
    <row r="297" spans="1:3" ht="17.25" customHeight="1" x14ac:dyDescent="0.15">
      <c r="A297" s="3">
        <v>1011101</v>
      </c>
      <c r="B297" s="5" t="s">
        <v>448</v>
      </c>
      <c r="C297" s="42">
        <f>SUM(C298:C299)</f>
        <v>0</v>
      </c>
    </row>
    <row r="298" spans="1:3" ht="17.25" customHeight="1" x14ac:dyDescent="0.15">
      <c r="A298" s="3">
        <v>101110101</v>
      </c>
      <c r="B298" s="3" t="s">
        <v>449</v>
      </c>
      <c r="C298" s="43"/>
    </row>
    <row r="299" spans="1:3" ht="17.25" customHeight="1" x14ac:dyDescent="0.15">
      <c r="A299" s="3">
        <v>101110109</v>
      </c>
      <c r="B299" s="3" t="s">
        <v>450</v>
      </c>
      <c r="C299" s="43"/>
    </row>
    <row r="300" spans="1:3" ht="17.25" customHeight="1" x14ac:dyDescent="0.15">
      <c r="A300" s="3">
        <v>1011119</v>
      </c>
      <c r="B300" s="5" t="s">
        <v>451</v>
      </c>
      <c r="C300" s="43">
        <v>885</v>
      </c>
    </row>
    <row r="301" spans="1:3" ht="17.25" customHeight="1" x14ac:dyDescent="0.15">
      <c r="A301" s="3">
        <v>1011120</v>
      </c>
      <c r="B301" s="5" t="s">
        <v>452</v>
      </c>
      <c r="C301" s="43">
        <v>222</v>
      </c>
    </row>
    <row r="302" spans="1:3" ht="17.25" customHeight="1" x14ac:dyDescent="0.15">
      <c r="A302" s="3">
        <v>10112</v>
      </c>
      <c r="B302" s="5" t="s">
        <v>453</v>
      </c>
      <c r="C302" s="42">
        <f>SUM(C303:C310)</f>
        <v>1500</v>
      </c>
    </row>
    <row r="303" spans="1:3" ht="17.25" customHeight="1" x14ac:dyDescent="0.15">
      <c r="A303" s="3">
        <v>1011201</v>
      </c>
      <c r="B303" s="5" t="s">
        <v>454</v>
      </c>
      <c r="C303" s="43">
        <v>26</v>
      </c>
    </row>
    <row r="304" spans="1:3" ht="17.25" customHeight="1" x14ac:dyDescent="0.15">
      <c r="A304" s="3">
        <v>1011202</v>
      </c>
      <c r="B304" s="5" t="s">
        <v>455</v>
      </c>
      <c r="C304" s="43">
        <v>5</v>
      </c>
    </row>
    <row r="305" spans="1:3" ht="17.25" customHeight="1" x14ac:dyDescent="0.15">
      <c r="A305" s="3">
        <v>1011203</v>
      </c>
      <c r="B305" s="5" t="s">
        <v>456</v>
      </c>
      <c r="C305" s="43">
        <v>1109</v>
      </c>
    </row>
    <row r="306" spans="1:3" ht="17.25" customHeight="1" x14ac:dyDescent="0.15">
      <c r="A306" s="3">
        <v>1011204</v>
      </c>
      <c r="B306" s="5" t="s">
        <v>457</v>
      </c>
      <c r="C306" s="43"/>
    </row>
    <row r="307" spans="1:3" ht="17.25" customHeight="1" x14ac:dyDescent="0.15">
      <c r="A307" s="3">
        <v>1011205</v>
      </c>
      <c r="B307" s="5" t="s">
        <v>458</v>
      </c>
      <c r="C307" s="43">
        <v>122</v>
      </c>
    </row>
    <row r="308" spans="1:3" ht="17.25" customHeight="1" x14ac:dyDescent="0.15">
      <c r="A308" s="3">
        <v>1011206</v>
      </c>
      <c r="B308" s="5" t="s">
        <v>459</v>
      </c>
      <c r="C308" s="43">
        <v>4</v>
      </c>
    </row>
    <row r="309" spans="1:3" ht="17.25" customHeight="1" x14ac:dyDescent="0.15">
      <c r="A309" s="3">
        <v>1011219</v>
      </c>
      <c r="B309" s="5" t="s">
        <v>460</v>
      </c>
      <c r="C309" s="43">
        <v>16</v>
      </c>
    </row>
    <row r="310" spans="1:3" ht="17.25" customHeight="1" x14ac:dyDescent="0.15">
      <c r="A310" s="3">
        <v>1011220</v>
      </c>
      <c r="B310" s="5" t="s">
        <v>461</v>
      </c>
      <c r="C310" s="43">
        <v>218</v>
      </c>
    </row>
    <row r="311" spans="1:3" ht="17.25" customHeight="1" x14ac:dyDescent="0.15">
      <c r="A311" s="3">
        <v>10113</v>
      </c>
      <c r="B311" s="5" t="s">
        <v>462</v>
      </c>
      <c r="C311" s="42">
        <f>SUM(C312:C319)</f>
        <v>8722</v>
      </c>
    </row>
    <row r="312" spans="1:3" ht="17.25" customHeight="1" x14ac:dyDescent="0.15">
      <c r="A312" s="3">
        <v>1011301</v>
      </c>
      <c r="B312" s="5" t="s">
        <v>463</v>
      </c>
      <c r="C312" s="43"/>
    </row>
    <row r="313" spans="1:3" ht="17.25" customHeight="1" x14ac:dyDescent="0.15">
      <c r="A313" s="3">
        <v>1011302</v>
      </c>
      <c r="B313" s="5" t="s">
        <v>464</v>
      </c>
      <c r="C313" s="43"/>
    </row>
    <row r="314" spans="1:3" ht="17.25" customHeight="1" x14ac:dyDescent="0.15">
      <c r="A314" s="3">
        <v>1011303</v>
      </c>
      <c r="B314" s="5" t="s">
        <v>465</v>
      </c>
      <c r="C314" s="43">
        <v>1807</v>
      </c>
    </row>
    <row r="315" spans="1:3" ht="17.25" customHeight="1" x14ac:dyDescent="0.15">
      <c r="A315" s="3">
        <v>1011304</v>
      </c>
      <c r="B315" s="5" t="s">
        <v>466</v>
      </c>
      <c r="C315" s="43"/>
    </row>
    <row r="316" spans="1:3" ht="17.25" customHeight="1" x14ac:dyDescent="0.15">
      <c r="A316" s="3">
        <v>1011305</v>
      </c>
      <c r="B316" s="5" t="s">
        <v>467</v>
      </c>
      <c r="C316" s="43"/>
    </row>
    <row r="317" spans="1:3" ht="17.25" customHeight="1" x14ac:dyDescent="0.15">
      <c r="A317" s="3">
        <v>1011306</v>
      </c>
      <c r="B317" s="5" t="s">
        <v>468</v>
      </c>
      <c r="C317" s="43">
        <v>6810</v>
      </c>
    </row>
    <row r="318" spans="1:3" ht="17.25" customHeight="1" x14ac:dyDescent="0.15">
      <c r="A318" s="3">
        <v>1011319</v>
      </c>
      <c r="B318" s="5" t="s">
        <v>469</v>
      </c>
      <c r="C318" s="43">
        <v>98</v>
      </c>
    </row>
    <row r="319" spans="1:3" ht="17.25" customHeight="1" x14ac:dyDescent="0.15">
      <c r="A319" s="3">
        <v>1011320</v>
      </c>
      <c r="B319" s="5" t="s">
        <v>470</v>
      </c>
      <c r="C319" s="43">
        <v>7</v>
      </c>
    </row>
    <row r="320" spans="1:3" ht="17.25" customHeight="1" x14ac:dyDescent="0.15">
      <c r="A320" s="3">
        <v>10114</v>
      </c>
      <c r="B320" s="5" t="s">
        <v>471</v>
      </c>
      <c r="C320" s="42">
        <f>SUM(C321:C322)</f>
        <v>955</v>
      </c>
    </row>
    <row r="321" spans="1:3" ht="17.25" customHeight="1" x14ac:dyDescent="0.15">
      <c r="A321" s="3">
        <v>1011401</v>
      </c>
      <c r="B321" s="5" t="s">
        <v>472</v>
      </c>
      <c r="C321" s="43">
        <v>955</v>
      </c>
    </row>
    <row r="322" spans="1:3" ht="17.25" customHeight="1" x14ac:dyDescent="0.15">
      <c r="A322" s="3">
        <v>1011420</v>
      </c>
      <c r="B322" s="5" t="s">
        <v>473</v>
      </c>
      <c r="C322" s="43"/>
    </row>
    <row r="323" spans="1:3" ht="17.25" customHeight="1" x14ac:dyDescent="0.15">
      <c r="A323" s="3">
        <v>10115</v>
      </c>
      <c r="B323" s="5" t="s">
        <v>474</v>
      </c>
      <c r="C323" s="42">
        <f>SUM(C324:C325)</f>
        <v>0</v>
      </c>
    </row>
    <row r="324" spans="1:3" ht="17.25" customHeight="1" x14ac:dyDescent="0.15">
      <c r="A324" s="3">
        <v>1011501</v>
      </c>
      <c r="B324" s="5" t="s">
        <v>475</v>
      </c>
      <c r="C324" s="43"/>
    </row>
    <row r="325" spans="1:3" ht="17.25" customHeight="1" x14ac:dyDescent="0.15">
      <c r="A325" s="3">
        <v>1011520</v>
      </c>
      <c r="B325" s="5" t="s">
        <v>476</v>
      </c>
      <c r="C325" s="43"/>
    </row>
    <row r="326" spans="1:3" ht="17.25" customHeight="1" x14ac:dyDescent="0.15">
      <c r="A326" s="3">
        <v>10116</v>
      </c>
      <c r="B326" s="5" t="s">
        <v>477</v>
      </c>
      <c r="C326" s="42">
        <f>SUM(C327:C328)</f>
        <v>0</v>
      </c>
    </row>
    <row r="327" spans="1:3" ht="17.25" customHeight="1" x14ac:dyDescent="0.15">
      <c r="A327" s="3">
        <v>1011601</v>
      </c>
      <c r="B327" s="5" t="s">
        <v>478</v>
      </c>
      <c r="C327" s="43"/>
    </row>
    <row r="328" spans="1:3" ht="17.25" customHeight="1" x14ac:dyDescent="0.15">
      <c r="A328" s="3">
        <v>1011620</v>
      </c>
      <c r="B328" s="5" t="s">
        <v>479</v>
      </c>
      <c r="C328" s="43"/>
    </row>
    <row r="329" spans="1:3" ht="17.25" customHeight="1" x14ac:dyDescent="0.15">
      <c r="A329" s="3">
        <v>10117</v>
      </c>
      <c r="B329" s="5" t="s">
        <v>480</v>
      </c>
      <c r="C329" s="42">
        <f>SUM(C330,C334,C339:C340)</f>
        <v>0</v>
      </c>
    </row>
    <row r="330" spans="1:3" ht="17.25" customHeight="1" x14ac:dyDescent="0.15">
      <c r="A330" s="3">
        <v>1011701</v>
      </c>
      <c r="B330" s="5" t="s">
        <v>481</v>
      </c>
      <c r="C330" s="42">
        <f>SUM(C331:C333)</f>
        <v>0</v>
      </c>
    </row>
    <row r="331" spans="1:3" ht="17.25" customHeight="1" x14ac:dyDescent="0.15">
      <c r="A331" s="3">
        <v>101170101</v>
      </c>
      <c r="B331" s="3" t="s">
        <v>482</v>
      </c>
      <c r="C331" s="43"/>
    </row>
    <row r="332" spans="1:3" ht="17.25" customHeight="1" x14ac:dyDescent="0.15">
      <c r="A332" s="3">
        <v>101170102</v>
      </c>
      <c r="B332" s="3" t="s">
        <v>483</v>
      </c>
      <c r="C332" s="43"/>
    </row>
    <row r="333" spans="1:3" ht="17.25" customHeight="1" x14ac:dyDescent="0.15">
      <c r="A333" s="3">
        <v>101170103</v>
      </c>
      <c r="B333" s="3" t="s">
        <v>484</v>
      </c>
      <c r="C333" s="43"/>
    </row>
    <row r="334" spans="1:3" ht="17.25" customHeight="1" x14ac:dyDescent="0.15">
      <c r="A334" s="3">
        <v>1011703</v>
      </c>
      <c r="B334" s="5" t="s">
        <v>485</v>
      </c>
      <c r="C334" s="42">
        <f>SUM(C335:C338)</f>
        <v>0</v>
      </c>
    </row>
    <row r="335" spans="1:3" ht="17.25" customHeight="1" x14ac:dyDescent="0.15">
      <c r="A335" s="3">
        <v>101170301</v>
      </c>
      <c r="B335" s="3" t="s">
        <v>486</v>
      </c>
      <c r="C335" s="43"/>
    </row>
    <row r="336" spans="1:3" ht="17.25" customHeight="1" x14ac:dyDescent="0.15">
      <c r="A336" s="3">
        <v>101170302</v>
      </c>
      <c r="B336" s="3" t="s">
        <v>487</v>
      </c>
      <c r="C336" s="43"/>
    </row>
    <row r="337" spans="1:3" ht="17.25" customHeight="1" x14ac:dyDescent="0.15">
      <c r="A337" s="3">
        <v>101170303</v>
      </c>
      <c r="B337" s="3" t="s">
        <v>488</v>
      </c>
      <c r="C337" s="43"/>
    </row>
    <row r="338" spans="1:3" ht="17.25" customHeight="1" x14ac:dyDescent="0.15">
      <c r="A338" s="3">
        <v>101170304</v>
      </c>
      <c r="B338" s="3" t="s">
        <v>489</v>
      </c>
      <c r="C338" s="43"/>
    </row>
    <row r="339" spans="1:3" ht="17.25" customHeight="1" x14ac:dyDescent="0.15">
      <c r="A339" s="3">
        <v>1011720</v>
      </c>
      <c r="B339" s="5" t="s">
        <v>490</v>
      </c>
      <c r="C339" s="43"/>
    </row>
    <row r="340" spans="1:3" ht="17.25" customHeight="1" x14ac:dyDescent="0.15">
      <c r="A340" s="3">
        <v>1011721</v>
      </c>
      <c r="B340" s="5" t="s">
        <v>491</v>
      </c>
      <c r="C340" s="43"/>
    </row>
    <row r="341" spans="1:3" ht="17.25" customHeight="1" x14ac:dyDescent="0.15">
      <c r="A341" s="3">
        <v>10118</v>
      </c>
      <c r="B341" s="5" t="s">
        <v>492</v>
      </c>
      <c r="C341" s="42">
        <f>SUM(C342:C344)</f>
        <v>16419</v>
      </c>
    </row>
    <row r="342" spans="1:3" ht="17.25" customHeight="1" x14ac:dyDescent="0.15">
      <c r="A342" s="3">
        <v>1011801</v>
      </c>
      <c r="B342" s="5" t="s">
        <v>493</v>
      </c>
      <c r="C342" s="43">
        <v>9977</v>
      </c>
    </row>
    <row r="343" spans="1:3" ht="17.25" customHeight="1" x14ac:dyDescent="0.15">
      <c r="A343" s="3">
        <v>1011802</v>
      </c>
      <c r="B343" s="5" t="s">
        <v>494</v>
      </c>
      <c r="C343" s="43"/>
    </row>
    <row r="344" spans="1:3" ht="17.25" customHeight="1" x14ac:dyDescent="0.15">
      <c r="A344" s="3">
        <v>1011820</v>
      </c>
      <c r="B344" s="5" t="s">
        <v>495</v>
      </c>
      <c r="C344" s="43">
        <v>6442</v>
      </c>
    </row>
    <row r="345" spans="1:3" ht="17.25" customHeight="1" x14ac:dyDescent="0.15">
      <c r="A345" s="3">
        <v>10119</v>
      </c>
      <c r="B345" s="5" t="s">
        <v>496</v>
      </c>
      <c r="C345" s="42">
        <f>SUM(C346:C347)</f>
        <v>7181</v>
      </c>
    </row>
    <row r="346" spans="1:3" ht="17.25" customHeight="1" x14ac:dyDescent="0.15">
      <c r="A346" s="3">
        <v>1011901</v>
      </c>
      <c r="B346" s="5" t="s">
        <v>497</v>
      </c>
      <c r="C346" s="43">
        <v>7181</v>
      </c>
    </row>
    <row r="347" spans="1:3" ht="17.25" customHeight="1" x14ac:dyDescent="0.15">
      <c r="A347" s="3">
        <v>1011920</v>
      </c>
      <c r="B347" s="5" t="s">
        <v>498</v>
      </c>
      <c r="C347" s="43"/>
    </row>
    <row r="348" spans="1:3" ht="17.25" customHeight="1" x14ac:dyDescent="0.15">
      <c r="A348" s="3">
        <v>10120</v>
      </c>
      <c r="B348" s="5" t="s">
        <v>499</v>
      </c>
      <c r="C348" s="42">
        <f>SUM(C349:C350)</f>
        <v>4001</v>
      </c>
    </row>
    <row r="349" spans="1:3" ht="17.25" customHeight="1" x14ac:dyDescent="0.15">
      <c r="A349" s="3">
        <v>1012001</v>
      </c>
      <c r="B349" s="5" t="s">
        <v>500</v>
      </c>
      <c r="C349" s="43">
        <v>4001</v>
      </c>
    </row>
    <row r="350" spans="1:3" ht="17.25" customHeight="1" x14ac:dyDescent="0.15">
      <c r="A350" s="3">
        <v>1012020</v>
      </c>
      <c r="B350" s="5" t="s">
        <v>501</v>
      </c>
      <c r="C350" s="43"/>
    </row>
    <row r="351" spans="1:3" ht="17.25" customHeight="1" x14ac:dyDescent="0.15">
      <c r="A351" s="3">
        <v>10121</v>
      </c>
      <c r="B351" s="5" t="s">
        <v>502</v>
      </c>
      <c r="C351" s="42">
        <f>SUM(C352:C353)</f>
        <v>54</v>
      </c>
    </row>
    <row r="352" spans="1:3" ht="17.25" customHeight="1" x14ac:dyDescent="0.15">
      <c r="A352" s="3">
        <v>1012101</v>
      </c>
      <c r="B352" s="5" t="s">
        <v>503</v>
      </c>
      <c r="C352" s="43">
        <v>53</v>
      </c>
    </row>
    <row r="353" spans="1:3" ht="17.25" customHeight="1" x14ac:dyDescent="0.15">
      <c r="A353" s="3">
        <v>1012120</v>
      </c>
      <c r="B353" s="5" t="s">
        <v>504</v>
      </c>
      <c r="C353" s="43">
        <v>1</v>
      </c>
    </row>
    <row r="354" spans="1:3" ht="17.25" customHeight="1" x14ac:dyDescent="0.15">
      <c r="A354" s="3">
        <v>10199</v>
      </c>
      <c r="B354" s="5" t="s">
        <v>505</v>
      </c>
      <c r="C354" s="42">
        <f>SUM(C355:C356)</f>
        <v>0</v>
      </c>
    </row>
    <row r="355" spans="1:3" ht="17.25" customHeight="1" x14ac:dyDescent="0.15">
      <c r="A355" s="3">
        <v>1019901</v>
      </c>
      <c r="B355" s="5" t="s">
        <v>506</v>
      </c>
      <c r="C355" s="43"/>
    </row>
    <row r="356" spans="1:3" ht="17.25" customHeight="1" x14ac:dyDescent="0.15">
      <c r="A356" s="3">
        <v>1019920</v>
      </c>
      <c r="B356" s="5" t="s">
        <v>507</v>
      </c>
      <c r="C356" s="43"/>
    </row>
    <row r="357" spans="1:3" ht="17.25" customHeight="1" x14ac:dyDescent="0.15">
      <c r="A357" s="3">
        <v>103</v>
      </c>
      <c r="B357" s="5" t="s">
        <v>508</v>
      </c>
      <c r="C357" s="42">
        <f>SUM(C358,C385,C579,C618,C637,C690,C693,C699)</f>
        <v>28963</v>
      </c>
    </row>
    <row r="358" spans="1:3" ht="17.25" customHeight="1" x14ac:dyDescent="0.15">
      <c r="A358" s="3">
        <v>10302</v>
      </c>
      <c r="B358" s="5" t="s">
        <v>509</v>
      </c>
      <c r="C358" s="42">
        <f>SUM(C359,C368:C371,C374:C382)</f>
        <v>3577</v>
      </c>
    </row>
    <row r="359" spans="1:3" ht="17.25" customHeight="1" x14ac:dyDescent="0.15">
      <c r="A359" s="3">
        <v>1030203</v>
      </c>
      <c r="B359" s="5" t="s">
        <v>510</v>
      </c>
      <c r="C359" s="42">
        <f>SUM(C360:C367)</f>
        <v>796</v>
      </c>
    </row>
    <row r="360" spans="1:3" ht="17.25" customHeight="1" x14ac:dyDescent="0.15">
      <c r="A360" s="3">
        <v>103020301</v>
      </c>
      <c r="B360" s="3" t="s">
        <v>511</v>
      </c>
      <c r="C360" s="43">
        <v>796</v>
      </c>
    </row>
    <row r="361" spans="1:3" ht="17.25" customHeight="1" x14ac:dyDescent="0.15">
      <c r="A361" s="3">
        <v>103020302</v>
      </c>
      <c r="B361" s="3" t="s">
        <v>512</v>
      </c>
      <c r="C361" s="43"/>
    </row>
    <row r="362" spans="1:3" ht="17.25" customHeight="1" x14ac:dyDescent="0.15">
      <c r="A362" s="3">
        <v>103020303</v>
      </c>
      <c r="B362" s="3" t="s">
        <v>513</v>
      </c>
      <c r="C362" s="43"/>
    </row>
    <row r="363" spans="1:3" ht="17.25" customHeight="1" x14ac:dyDescent="0.15">
      <c r="A363" s="3">
        <v>103020304</v>
      </c>
      <c r="B363" s="3" t="s">
        <v>514</v>
      </c>
      <c r="C363" s="43"/>
    </row>
    <row r="364" spans="1:3" ht="17.25" customHeight="1" x14ac:dyDescent="0.15">
      <c r="A364" s="3">
        <v>103020305</v>
      </c>
      <c r="B364" s="3" t="s">
        <v>515</v>
      </c>
      <c r="C364" s="43"/>
    </row>
    <row r="365" spans="1:3" ht="17.25" customHeight="1" x14ac:dyDescent="0.15">
      <c r="A365" s="3">
        <v>103020306</v>
      </c>
      <c r="B365" s="3" t="s">
        <v>516</v>
      </c>
      <c r="C365" s="43"/>
    </row>
    <row r="366" spans="1:3" ht="17.25" customHeight="1" x14ac:dyDescent="0.15">
      <c r="A366" s="3">
        <v>103020307</v>
      </c>
      <c r="B366" s="3" t="s">
        <v>517</v>
      </c>
      <c r="C366" s="43"/>
    </row>
    <row r="367" spans="1:3" ht="17.25" customHeight="1" x14ac:dyDescent="0.15">
      <c r="A367" s="3">
        <v>103020399</v>
      </c>
      <c r="B367" s="3" t="s">
        <v>518</v>
      </c>
      <c r="C367" s="43"/>
    </row>
    <row r="368" spans="1:3" ht="17.25" customHeight="1" x14ac:dyDescent="0.15">
      <c r="A368" s="3">
        <v>1030205</v>
      </c>
      <c r="B368" s="5" t="s">
        <v>519</v>
      </c>
      <c r="C368" s="43"/>
    </row>
    <row r="369" spans="1:3" ht="17.25" customHeight="1" x14ac:dyDescent="0.15">
      <c r="A369" s="3">
        <v>1030210</v>
      </c>
      <c r="B369" s="5" t="s">
        <v>520</v>
      </c>
      <c r="C369" s="43"/>
    </row>
    <row r="370" spans="1:3" ht="17.25" customHeight="1" x14ac:dyDescent="0.15">
      <c r="A370" s="3">
        <v>1030212</v>
      </c>
      <c r="B370" s="5" t="s">
        <v>521</v>
      </c>
      <c r="C370" s="43"/>
    </row>
    <row r="371" spans="1:3" ht="17.25" customHeight="1" x14ac:dyDescent="0.15">
      <c r="A371" s="3">
        <v>1030216</v>
      </c>
      <c r="B371" s="5" t="s">
        <v>522</v>
      </c>
      <c r="C371" s="42">
        <f>SUM(C372:C373)</f>
        <v>541</v>
      </c>
    </row>
    <row r="372" spans="1:3" ht="17.25" customHeight="1" x14ac:dyDescent="0.15">
      <c r="A372" s="3">
        <v>103021601</v>
      </c>
      <c r="B372" s="3" t="s">
        <v>523</v>
      </c>
      <c r="C372" s="43">
        <v>541</v>
      </c>
    </row>
    <row r="373" spans="1:3" ht="17.25" customHeight="1" x14ac:dyDescent="0.15">
      <c r="A373" s="3">
        <v>103021699</v>
      </c>
      <c r="B373" s="3" t="s">
        <v>524</v>
      </c>
      <c r="C373" s="43"/>
    </row>
    <row r="374" spans="1:3" ht="17.25" customHeight="1" x14ac:dyDescent="0.15">
      <c r="A374" s="3">
        <v>1030217</v>
      </c>
      <c r="B374" s="5" t="s">
        <v>525</v>
      </c>
      <c r="C374" s="43"/>
    </row>
    <row r="375" spans="1:3" ht="17.25" customHeight="1" x14ac:dyDescent="0.15">
      <c r="A375" s="3">
        <v>1030218</v>
      </c>
      <c r="B375" s="5" t="s">
        <v>526</v>
      </c>
      <c r="C375" s="43">
        <v>1550</v>
      </c>
    </row>
    <row r="376" spans="1:3" ht="17.25" customHeight="1" x14ac:dyDescent="0.15">
      <c r="A376" s="3">
        <v>1030219</v>
      </c>
      <c r="B376" s="5" t="s">
        <v>527</v>
      </c>
      <c r="C376" s="43"/>
    </row>
    <row r="377" spans="1:3" ht="17.25" customHeight="1" x14ac:dyDescent="0.15">
      <c r="A377" s="3">
        <v>1030220</v>
      </c>
      <c r="B377" s="5" t="s">
        <v>528</v>
      </c>
      <c r="C377" s="43"/>
    </row>
    <row r="378" spans="1:3" ht="17.25" customHeight="1" x14ac:dyDescent="0.15">
      <c r="A378" s="3">
        <v>1030222</v>
      </c>
      <c r="B378" s="5" t="s">
        <v>529</v>
      </c>
      <c r="C378" s="43">
        <v>97</v>
      </c>
    </row>
    <row r="379" spans="1:3" ht="17.25" customHeight="1" x14ac:dyDescent="0.15">
      <c r="A379" s="3">
        <v>1030223</v>
      </c>
      <c r="B379" s="5" t="s">
        <v>530</v>
      </c>
      <c r="C379" s="43">
        <v>593</v>
      </c>
    </row>
    <row r="380" spans="1:3" ht="17.25" customHeight="1" x14ac:dyDescent="0.15">
      <c r="A380" s="3">
        <v>1030224</v>
      </c>
      <c r="B380" s="5" t="s">
        <v>531</v>
      </c>
      <c r="C380" s="43"/>
    </row>
    <row r="381" spans="1:3" ht="17.25" customHeight="1" x14ac:dyDescent="0.15">
      <c r="A381" s="3">
        <v>1030225</v>
      </c>
      <c r="B381" s="5" t="s">
        <v>532</v>
      </c>
      <c r="C381" s="43"/>
    </row>
    <row r="382" spans="1:3" ht="17.25" customHeight="1" x14ac:dyDescent="0.15">
      <c r="A382" s="3">
        <v>1030299</v>
      </c>
      <c r="B382" s="5" t="s">
        <v>533</v>
      </c>
      <c r="C382" s="42">
        <f>C383+C384</f>
        <v>0</v>
      </c>
    </row>
    <row r="383" spans="1:3" ht="17.25" customHeight="1" x14ac:dyDescent="0.15">
      <c r="A383" s="3">
        <v>103029901</v>
      </c>
      <c r="B383" s="3" t="s">
        <v>534</v>
      </c>
      <c r="C383" s="43"/>
    </row>
    <row r="384" spans="1:3" ht="17.25" customHeight="1" x14ac:dyDescent="0.15">
      <c r="A384" s="3">
        <v>103029999</v>
      </c>
      <c r="B384" s="3" t="s">
        <v>535</v>
      </c>
      <c r="C384" s="43"/>
    </row>
    <row r="385" spans="1:3" ht="17.25" customHeight="1" x14ac:dyDescent="0.15">
      <c r="A385" s="3">
        <v>10304</v>
      </c>
      <c r="B385" s="5" t="s">
        <v>536</v>
      </c>
      <c r="C385" s="42">
        <f>C386+C402+C405+C408+C413+C415+C418+C420+C422+C425+C428+C430+C432+C443+C446+C449+C451+C453+C455+C458+C463+C466+C471+C475+C477+C480+C486+C491+C497+C501+C504+C511+C516+C523+C526+C530+C539+C543+C547+C551+C556+C561+C564+C566+C568+C570+C573+C576</f>
        <v>2755</v>
      </c>
    </row>
    <row r="386" spans="1:3" ht="17.25" customHeight="1" x14ac:dyDescent="0.15">
      <c r="A386" s="3">
        <v>1030401</v>
      </c>
      <c r="B386" s="5" t="s">
        <v>537</v>
      </c>
      <c r="C386" s="42">
        <f>SUM(C387:C401)</f>
        <v>139</v>
      </c>
    </row>
    <row r="387" spans="1:3" ht="17.25" customHeight="1" x14ac:dyDescent="0.15">
      <c r="A387" s="3">
        <v>103040101</v>
      </c>
      <c r="B387" s="3" t="s">
        <v>538</v>
      </c>
      <c r="C387" s="43"/>
    </row>
    <row r="388" spans="1:3" ht="17.25" customHeight="1" x14ac:dyDescent="0.15">
      <c r="A388" s="3">
        <v>103040102</v>
      </c>
      <c r="B388" s="3" t="s">
        <v>539</v>
      </c>
      <c r="C388" s="43"/>
    </row>
    <row r="389" spans="1:3" ht="17.25" customHeight="1" x14ac:dyDescent="0.15">
      <c r="A389" s="3">
        <v>103040103</v>
      </c>
      <c r="B389" s="3" t="s">
        <v>540</v>
      </c>
      <c r="C389" s="43"/>
    </row>
    <row r="390" spans="1:3" ht="17.25" customHeight="1" x14ac:dyDescent="0.15">
      <c r="A390" s="3">
        <v>103040104</v>
      </c>
      <c r="B390" s="3" t="s">
        <v>541</v>
      </c>
      <c r="C390" s="43"/>
    </row>
    <row r="391" spans="1:3" ht="17.25" customHeight="1" x14ac:dyDescent="0.15">
      <c r="A391" s="3">
        <v>103040109</v>
      </c>
      <c r="B391" s="3" t="s">
        <v>542</v>
      </c>
      <c r="C391" s="43"/>
    </row>
    <row r="392" spans="1:3" ht="17.25" customHeight="1" x14ac:dyDescent="0.15">
      <c r="A392" s="3">
        <v>103040110</v>
      </c>
      <c r="B392" s="3" t="s">
        <v>543</v>
      </c>
      <c r="C392" s="43"/>
    </row>
    <row r="393" spans="1:3" ht="17.25" customHeight="1" x14ac:dyDescent="0.15">
      <c r="A393" s="3">
        <v>103040111</v>
      </c>
      <c r="B393" s="3" t="s">
        <v>544</v>
      </c>
      <c r="C393" s="43">
        <v>9</v>
      </c>
    </row>
    <row r="394" spans="1:3" ht="17.25" customHeight="1" x14ac:dyDescent="0.15">
      <c r="A394" s="3">
        <v>103040112</v>
      </c>
      <c r="B394" s="3" t="s">
        <v>545</v>
      </c>
      <c r="C394" s="43">
        <v>2</v>
      </c>
    </row>
    <row r="395" spans="1:3" ht="17.25" customHeight="1" x14ac:dyDescent="0.15">
      <c r="A395" s="3">
        <v>103040113</v>
      </c>
      <c r="B395" s="3" t="s">
        <v>546</v>
      </c>
      <c r="C395" s="43"/>
    </row>
    <row r="396" spans="1:3" ht="17.25" customHeight="1" x14ac:dyDescent="0.15">
      <c r="A396" s="3">
        <v>103040116</v>
      </c>
      <c r="B396" s="3" t="s">
        <v>547</v>
      </c>
      <c r="C396" s="43">
        <v>19</v>
      </c>
    </row>
    <row r="397" spans="1:3" ht="17.25" customHeight="1" x14ac:dyDescent="0.15">
      <c r="A397" s="3">
        <v>103040117</v>
      </c>
      <c r="B397" s="3" t="s">
        <v>548</v>
      </c>
      <c r="C397" s="43">
        <v>109</v>
      </c>
    </row>
    <row r="398" spans="1:3" ht="17.25" customHeight="1" x14ac:dyDescent="0.15">
      <c r="A398" s="3">
        <v>103040120</v>
      </c>
      <c r="B398" s="3" t="s">
        <v>549</v>
      </c>
      <c r="C398" s="43"/>
    </row>
    <row r="399" spans="1:3" ht="17.25" customHeight="1" x14ac:dyDescent="0.15">
      <c r="A399" s="3">
        <v>103040121</v>
      </c>
      <c r="B399" s="3" t="s">
        <v>550</v>
      </c>
      <c r="C399" s="43"/>
    </row>
    <row r="400" spans="1:3" ht="17.25" customHeight="1" x14ac:dyDescent="0.15">
      <c r="A400" s="3">
        <v>103040122</v>
      </c>
      <c r="B400" s="3" t="s">
        <v>551</v>
      </c>
      <c r="C400" s="43"/>
    </row>
    <row r="401" spans="1:3" ht="17.25" customHeight="1" x14ac:dyDescent="0.15">
      <c r="A401" s="3">
        <v>103040150</v>
      </c>
      <c r="B401" s="3" t="s">
        <v>552</v>
      </c>
      <c r="C401" s="43"/>
    </row>
    <row r="402" spans="1:3" ht="17.25" customHeight="1" x14ac:dyDescent="0.15">
      <c r="A402" s="3">
        <v>1030402</v>
      </c>
      <c r="B402" s="5" t="s">
        <v>553</v>
      </c>
      <c r="C402" s="42">
        <f>SUM(C403:C404)</f>
        <v>0</v>
      </c>
    </row>
    <row r="403" spans="1:3" ht="17.25" customHeight="1" x14ac:dyDescent="0.15">
      <c r="A403" s="3">
        <v>103040201</v>
      </c>
      <c r="B403" s="3" t="s">
        <v>554</v>
      </c>
      <c r="C403" s="43"/>
    </row>
    <row r="404" spans="1:3" ht="17.25" customHeight="1" x14ac:dyDescent="0.15">
      <c r="A404" s="3">
        <v>103040250</v>
      </c>
      <c r="B404" s="3" t="s">
        <v>555</v>
      </c>
      <c r="C404" s="43"/>
    </row>
    <row r="405" spans="1:3" ht="17.25" customHeight="1" x14ac:dyDescent="0.15">
      <c r="A405" s="3">
        <v>1030403</v>
      </c>
      <c r="B405" s="5" t="s">
        <v>556</v>
      </c>
      <c r="C405" s="42">
        <f>SUM(C406:C407)</f>
        <v>0</v>
      </c>
    </row>
    <row r="406" spans="1:3" ht="17.25" customHeight="1" x14ac:dyDescent="0.15">
      <c r="A406" s="3">
        <v>103040305</v>
      </c>
      <c r="B406" s="3" t="s">
        <v>557</v>
      </c>
      <c r="C406" s="43"/>
    </row>
    <row r="407" spans="1:3" ht="17.25" customHeight="1" x14ac:dyDescent="0.15">
      <c r="A407" s="3">
        <v>103040350</v>
      </c>
      <c r="B407" s="3" t="s">
        <v>558</v>
      </c>
      <c r="C407" s="43"/>
    </row>
    <row r="408" spans="1:3" ht="17.25" customHeight="1" x14ac:dyDescent="0.15">
      <c r="A408" s="3">
        <v>1030404</v>
      </c>
      <c r="B408" s="5" t="s">
        <v>559</v>
      </c>
      <c r="C408" s="42">
        <f>SUM(C409:C412)</f>
        <v>0</v>
      </c>
    </row>
    <row r="409" spans="1:3" ht="17.25" customHeight="1" x14ac:dyDescent="0.15">
      <c r="A409" s="3">
        <v>103040402</v>
      </c>
      <c r="B409" s="3" t="s">
        <v>560</v>
      </c>
      <c r="C409" s="43"/>
    </row>
    <row r="410" spans="1:3" ht="17.25" customHeight="1" x14ac:dyDescent="0.15">
      <c r="A410" s="3">
        <v>103040403</v>
      </c>
      <c r="B410" s="3" t="s">
        <v>561</v>
      </c>
      <c r="C410" s="43"/>
    </row>
    <row r="411" spans="1:3" ht="17.25" customHeight="1" x14ac:dyDescent="0.15">
      <c r="A411" s="3">
        <v>103040404</v>
      </c>
      <c r="B411" s="3" t="s">
        <v>562</v>
      </c>
      <c r="C411" s="43"/>
    </row>
    <row r="412" spans="1:3" ht="17.25" customHeight="1" x14ac:dyDescent="0.15">
      <c r="A412" s="3">
        <v>103040450</v>
      </c>
      <c r="B412" s="3" t="s">
        <v>563</v>
      </c>
      <c r="C412" s="43"/>
    </row>
    <row r="413" spans="1:3" ht="17.25" customHeight="1" x14ac:dyDescent="0.15">
      <c r="A413" s="3">
        <v>1030406</v>
      </c>
      <c r="B413" s="5" t="s">
        <v>564</v>
      </c>
      <c r="C413" s="42">
        <f>C414</f>
        <v>0</v>
      </c>
    </row>
    <row r="414" spans="1:3" ht="17.25" customHeight="1" x14ac:dyDescent="0.15">
      <c r="A414" s="3">
        <v>103040650</v>
      </c>
      <c r="B414" s="3" t="s">
        <v>565</v>
      </c>
      <c r="C414" s="43"/>
    </row>
    <row r="415" spans="1:3" ht="17.25" customHeight="1" x14ac:dyDescent="0.15">
      <c r="A415" s="3">
        <v>1030407</v>
      </c>
      <c r="B415" s="5" t="s">
        <v>566</v>
      </c>
      <c r="C415" s="42">
        <f>SUM(C416:C417)</f>
        <v>0</v>
      </c>
    </row>
    <row r="416" spans="1:3" ht="17.25" customHeight="1" x14ac:dyDescent="0.15">
      <c r="A416" s="3">
        <v>103040702</v>
      </c>
      <c r="B416" s="3" t="s">
        <v>567</v>
      </c>
      <c r="C416" s="43"/>
    </row>
    <row r="417" spans="1:3" ht="17.25" customHeight="1" x14ac:dyDescent="0.15">
      <c r="A417" s="3">
        <v>103040750</v>
      </c>
      <c r="B417" s="3" t="s">
        <v>568</v>
      </c>
      <c r="C417" s="43"/>
    </row>
    <row r="418" spans="1:3" ht="17.25" customHeight="1" x14ac:dyDescent="0.15">
      <c r="A418" s="3">
        <v>1030408</v>
      </c>
      <c r="B418" s="5" t="s">
        <v>569</v>
      </c>
      <c r="C418" s="42">
        <f>C419</f>
        <v>0</v>
      </c>
    </row>
    <row r="419" spans="1:3" ht="17.25" customHeight="1" x14ac:dyDescent="0.15">
      <c r="A419" s="3">
        <v>103040850</v>
      </c>
      <c r="B419" s="3" t="s">
        <v>570</v>
      </c>
      <c r="C419" s="43"/>
    </row>
    <row r="420" spans="1:3" ht="17.25" customHeight="1" x14ac:dyDescent="0.15">
      <c r="A420" s="3">
        <v>1030409</v>
      </c>
      <c r="B420" s="5" t="s">
        <v>571</v>
      </c>
      <c r="C420" s="42">
        <f>C421</f>
        <v>0</v>
      </c>
    </row>
    <row r="421" spans="1:3" ht="17.25" customHeight="1" x14ac:dyDescent="0.15">
      <c r="A421" s="3">
        <v>103040950</v>
      </c>
      <c r="B421" s="3" t="s">
        <v>572</v>
      </c>
      <c r="C421" s="43"/>
    </row>
    <row r="422" spans="1:3" ht="17.25" customHeight="1" x14ac:dyDescent="0.15">
      <c r="A422" s="3">
        <v>1030410</v>
      </c>
      <c r="B422" s="5" t="s">
        <v>573</v>
      </c>
      <c r="C422" s="42">
        <f>SUM(C423:C424)</f>
        <v>0</v>
      </c>
    </row>
    <row r="423" spans="1:3" ht="17.25" customHeight="1" x14ac:dyDescent="0.15">
      <c r="A423" s="3">
        <v>103041001</v>
      </c>
      <c r="B423" s="3" t="s">
        <v>567</v>
      </c>
      <c r="C423" s="43"/>
    </row>
    <row r="424" spans="1:3" ht="17.25" customHeight="1" x14ac:dyDescent="0.15">
      <c r="A424" s="3">
        <v>103041050</v>
      </c>
      <c r="B424" s="3" t="s">
        <v>574</v>
      </c>
      <c r="C424" s="43"/>
    </row>
    <row r="425" spans="1:3" ht="17.25" customHeight="1" x14ac:dyDescent="0.15">
      <c r="A425" s="3">
        <v>1030413</v>
      </c>
      <c r="B425" s="5" t="s">
        <v>575</v>
      </c>
      <c r="C425" s="42">
        <f>SUM(C426:C427)</f>
        <v>0</v>
      </c>
    </row>
    <row r="426" spans="1:3" ht="17.25" customHeight="1" x14ac:dyDescent="0.15">
      <c r="A426" s="3">
        <v>103041303</v>
      </c>
      <c r="B426" s="3" t="s">
        <v>576</v>
      </c>
      <c r="C426" s="43"/>
    </row>
    <row r="427" spans="1:3" ht="17.25" customHeight="1" x14ac:dyDescent="0.15">
      <c r="A427" s="3">
        <v>103041350</v>
      </c>
      <c r="B427" s="3" t="s">
        <v>577</v>
      </c>
      <c r="C427" s="43"/>
    </row>
    <row r="428" spans="1:3" ht="17.25" customHeight="1" x14ac:dyDescent="0.15">
      <c r="A428" s="3">
        <v>1030414</v>
      </c>
      <c r="B428" s="5" t="s">
        <v>578</v>
      </c>
      <c r="C428" s="42">
        <f>C429</f>
        <v>0</v>
      </c>
    </row>
    <row r="429" spans="1:3" ht="17.25" customHeight="1" x14ac:dyDescent="0.15">
      <c r="A429" s="3">
        <v>103041450</v>
      </c>
      <c r="B429" s="3" t="s">
        <v>579</v>
      </c>
      <c r="C429" s="43"/>
    </row>
    <row r="430" spans="1:3" ht="17.25" customHeight="1" x14ac:dyDescent="0.15">
      <c r="A430" s="3">
        <v>1030415</v>
      </c>
      <c r="B430" s="5" t="s">
        <v>580</v>
      </c>
      <c r="C430" s="42">
        <f>C431</f>
        <v>0</v>
      </c>
    </row>
    <row r="431" spans="1:3" ht="17.25" customHeight="1" x14ac:dyDescent="0.15">
      <c r="A431" s="3">
        <v>103041550</v>
      </c>
      <c r="B431" s="3" t="s">
        <v>581</v>
      </c>
      <c r="C431" s="43"/>
    </row>
    <row r="432" spans="1:3" ht="17.25" customHeight="1" x14ac:dyDescent="0.15">
      <c r="A432" s="3">
        <v>1030416</v>
      </c>
      <c r="B432" s="5" t="s">
        <v>582</v>
      </c>
      <c r="C432" s="42">
        <f>SUM(C433:C442)</f>
        <v>0</v>
      </c>
    </row>
    <row r="433" spans="1:3" ht="17.25" customHeight="1" x14ac:dyDescent="0.15">
      <c r="A433" s="3">
        <v>103041601</v>
      </c>
      <c r="B433" s="3" t="s">
        <v>583</v>
      </c>
      <c r="C433" s="43"/>
    </row>
    <row r="434" spans="1:3" ht="17.25" customHeight="1" x14ac:dyDescent="0.15">
      <c r="A434" s="3">
        <v>103041602</v>
      </c>
      <c r="B434" s="3" t="s">
        <v>584</v>
      </c>
      <c r="C434" s="43"/>
    </row>
    <row r="435" spans="1:3" ht="17.25" customHeight="1" x14ac:dyDescent="0.15">
      <c r="A435" s="3">
        <v>103041603</v>
      </c>
      <c r="B435" s="3" t="s">
        <v>585</v>
      </c>
      <c r="C435" s="43"/>
    </row>
    <row r="436" spans="1:3" ht="17.25" customHeight="1" x14ac:dyDescent="0.15">
      <c r="A436" s="3">
        <v>103041604</v>
      </c>
      <c r="B436" s="3" t="s">
        <v>586</v>
      </c>
      <c r="C436" s="43"/>
    </row>
    <row r="437" spans="1:3" ht="17.25" customHeight="1" x14ac:dyDescent="0.15">
      <c r="A437" s="3">
        <v>103041605</v>
      </c>
      <c r="B437" s="3" t="s">
        <v>587</v>
      </c>
      <c r="C437" s="43"/>
    </row>
    <row r="438" spans="1:3" ht="17.25" customHeight="1" x14ac:dyDescent="0.15">
      <c r="A438" s="3">
        <v>103041607</v>
      </c>
      <c r="B438" s="3" t="s">
        <v>588</v>
      </c>
      <c r="C438" s="43"/>
    </row>
    <row r="439" spans="1:3" ht="17.25" customHeight="1" x14ac:dyDescent="0.15">
      <c r="A439" s="3">
        <v>103041608</v>
      </c>
      <c r="B439" s="3" t="s">
        <v>567</v>
      </c>
      <c r="C439" s="43"/>
    </row>
    <row r="440" spans="1:3" ht="17.25" customHeight="1" x14ac:dyDescent="0.15">
      <c r="A440" s="3">
        <v>103041616</v>
      </c>
      <c r="B440" s="3" t="s">
        <v>589</v>
      </c>
      <c r="C440" s="43"/>
    </row>
    <row r="441" spans="1:3" ht="17.25" customHeight="1" x14ac:dyDescent="0.15">
      <c r="A441" s="3">
        <v>103041617</v>
      </c>
      <c r="B441" s="3" t="s">
        <v>590</v>
      </c>
      <c r="C441" s="43"/>
    </row>
    <row r="442" spans="1:3" ht="17.25" customHeight="1" x14ac:dyDescent="0.15">
      <c r="A442" s="3">
        <v>103041650</v>
      </c>
      <c r="B442" s="3" t="s">
        <v>591</v>
      </c>
      <c r="C442" s="43"/>
    </row>
    <row r="443" spans="1:3" ht="17.25" customHeight="1" x14ac:dyDescent="0.15">
      <c r="A443" s="3">
        <v>1030417</v>
      </c>
      <c r="B443" s="5" t="s">
        <v>592</v>
      </c>
      <c r="C443" s="42">
        <f>SUM(C444:C445)</f>
        <v>0</v>
      </c>
    </row>
    <row r="444" spans="1:3" ht="17.25" customHeight="1" x14ac:dyDescent="0.15">
      <c r="A444" s="3">
        <v>103041704</v>
      </c>
      <c r="B444" s="3" t="s">
        <v>567</v>
      </c>
      <c r="C444" s="43"/>
    </row>
    <row r="445" spans="1:3" ht="17.25" customHeight="1" x14ac:dyDescent="0.15">
      <c r="A445" s="3">
        <v>103041750</v>
      </c>
      <c r="B445" s="3" t="s">
        <v>593</v>
      </c>
      <c r="C445" s="43"/>
    </row>
    <row r="446" spans="1:3" ht="17.25" customHeight="1" x14ac:dyDescent="0.15">
      <c r="A446" s="3">
        <v>1030418</v>
      </c>
      <c r="B446" s="5" t="s">
        <v>594</v>
      </c>
      <c r="C446" s="42">
        <f>SUM(C447:C448)</f>
        <v>0</v>
      </c>
    </row>
    <row r="447" spans="1:3" ht="17.25" customHeight="1" x14ac:dyDescent="0.15">
      <c r="A447" s="3">
        <v>103041801</v>
      </c>
      <c r="B447" s="3" t="s">
        <v>595</v>
      </c>
      <c r="C447" s="43"/>
    </row>
    <row r="448" spans="1:3" ht="17.25" customHeight="1" x14ac:dyDescent="0.15">
      <c r="A448" s="3">
        <v>103041850</v>
      </c>
      <c r="B448" s="3" t="s">
        <v>596</v>
      </c>
      <c r="C448" s="43"/>
    </row>
    <row r="449" spans="1:3" ht="17.25" customHeight="1" x14ac:dyDescent="0.15">
      <c r="A449" s="3">
        <v>1030419</v>
      </c>
      <c r="B449" s="5" t="s">
        <v>597</v>
      </c>
      <c r="C449" s="42">
        <f>C450</f>
        <v>0</v>
      </c>
    </row>
    <row r="450" spans="1:3" ht="17.25" customHeight="1" x14ac:dyDescent="0.15">
      <c r="A450" s="3">
        <v>103041950</v>
      </c>
      <c r="B450" s="3" t="s">
        <v>598</v>
      </c>
      <c r="C450" s="43"/>
    </row>
    <row r="451" spans="1:3" ht="17.25" customHeight="1" x14ac:dyDescent="0.15">
      <c r="A451" s="3">
        <v>1030420</v>
      </c>
      <c r="B451" s="5" t="s">
        <v>599</v>
      </c>
      <c r="C451" s="42">
        <f>C452</f>
        <v>0</v>
      </c>
    </row>
    <row r="452" spans="1:3" ht="17.25" customHeight="1" x14ac:dyDescent="0.15">
      <c r="A452" s="3">
        <v>103042050</v>
      </c>
      <c r="B452" s="3" t="s">
        <v>600</v>
      </c>
      <c r="C452" s="43"/>
    </row>
    <row r="453" spans="1:3" ht="17.25" customHeight="1" x14ac:dyDescent="0.15">
      <c r="A453" s="3">
        <v>1030422</v>
      </c>
      <c r="B453" s="5" t="s">
        <v>601</v>
      </c>
      <c r="C453" s="42">
        <f>C454</f>
        <v>0</v>
      </c>
    </row>
    <row r="454" spans="1:3" ht="17.25" customHeight="1" x14ac:dyDescent="0.15">
      <c r="A454" s="3">
        <v>103042250</v>
      </c>
      <c r="B454" s="3" t="s">
        <v>602</v>
      </c>
      <c r="C454" s="43"/>
    </row>
    <row r="455" spans="1:3" ht="17.25" customHeight="1" x14ac:dyDescent="0.15">
      <c r="A455" s="3">
        <v>1030424</v>
      </c>
      <c r="B455" s="5" t="s">
        <v>603</v>
      </c>
      <c r="C455" s="42">
        <f>SUM(C456:C457)</f>
        <v>815</v>
      </c>
    </row>
    <row r="456" spans="1:3" ht="17.25" customHeight="1" x14ac:dyDescent="0.15">
      <c r="A456" s="3">
        <v>103042401</v>
      </c>
      <c r="B456" s="3" t="s">
        <v>604</v>
      </c>
      <c r="C456" s="43">
        <v>815</v>
      </c>
    </row>
    <row r="457" spans="1:3" ht="17.25" customHeight="1" x14ac:dyDescent="0.15">
      <c r="A457" s="3">
        <v>103042450</v>
      </c>
      <c r="B457" s="3" t="s">
        <v>605</v>
      </c>
      <c r="C457" s="43"/>
    </row>
    <row r="458" spans="1:3" ht="17.25" customHeight="1" x14ac:dyDescent="0.15">
      <c r="A458" s="3">
        <v>1030425</v>
      </c>
      <c r="B458" s="5" t="s">
        <v>606</v>
      </c>
      <c r="C458" s="42">
        <f>SUM(C459:C462)</f>
        <v>0</v>
      </c>
    </row>
    <row r="459" spans="1:3" ht="17.25" customHeight="1" x14ac:dyDescent="0.15">
      <c r="A459" s="3">
        <v>103042502</v>
      </c>
      <c r="B459" s="3" t="s">
        <v>607</v>
      </c>
      <c r="C459" s="43"/>
    </row>
    <row r="460" spans="1:3" ht="17.25" customHeight="1" x14ac:dyDescent="0.15">
      <c r="A460" s="3">
        <v>103042507</v>
      </c>
      <c r="B460" s="3" t="s">
        <v>608</v>
      </c>
      <c r="C460" s="43"/>
    </row>
    <row r="461" spans="1:3" ht="17.25" customHeight="1" x14ac:dyDescent="0.15">
      <c r="A461" s="3">
        <v>103042508</v>
      </c>
      <c r="B461" s="3" t="s">
        <v>609</v>
      </c>
      <c r="C461" s="43"/>
    </row>
    <row r="462" spans="1:3" ht="17.25" customHeight="1" x14ac:dyDescent="0.15">
      <c r="A462" s="3">
        <v>103042550</v>
      </c>
      <c r="B462" s="3" t="s">
        <v>610</v>
      </c>
      <c r="C462" s="43"/>
    </row>
    <row r="463" spans="1:3" ht="17.25" customHeight="1" x14ac:dyDescent="0.15">
      <c r="A463" s="3">
        <v>1030426</v>
      </c>
      <c r="B463" s="5" t="s">
        <v>611</v>
      </c>
      <c r="C463" s="42">
        <f>SUM(C464:C465)</f>
        <v>0</v>
      </c>
    </row>
    <row r="464" spans="1:3" ht="17.25" customHeight="1" x14ac:dyDescent="0.15">
      <c r="A464" s="3">
        <v>103042604</v>
      </c>
      <c r="B464" s="3" t="s">
        <v>612</v>
      </c>
      <c r="C464" s="43"/>
    </row>
    <row r="465" spans="1:3" ht="17.25" customHeight="1" x14ac:dyDescent="0.15">
      <c r="A465" s="3">
        <v>103042650</v>
      </c>
      <c r="B465" s="3" t="s">
        <v>613</v>
      </c>
      <c r="C465" s="43"/>
    </row>
    <row r="466" spans="1:3" ht="17.25" customHeight="1" x14ac:dyDescent="0.15">
      <c r="A466" s="3">
        <v>1030427</v>
      </c>
      <c r="B466" s="5" t="s">
        <v>614</v>
      </c>
      <c r="C466" s="42">
        <f>SUM(C467:C470)</f>
        <v>8</v>
      </c>
    </row>
    <row r="467" spans="1:3" ht="17.25" customHeight="1" x14ac:dyDescent="0.15">
      <c r="A467" s="3">
        <v>103042707</v>
      </c>
      <c r="B467" s="3" t="s">
        <v>615</v>
      </c>
      <c r="C467" s="43"/>
    </row>
    <row r="468" spans="1:3" ht="17.25" customHeight="1" x14ac:dyDescent="0.15">
      <c r="A468" s="3">
        <v>103042750</v>
      </c>
      <c r="B468" s="3" t="s">
        <v>616</v>
      </c>
      <c r="C468" s="43">
        <v>8</v>
      </c>
    </row>
    <row r="469" spans="1:3" ht="17.25" customHeight="1" x14ac:dyDescent="0.15">
      <c r="A469" s="3">
        <v>103042751</v>
      </c>
      <c r="B469" s="3" t="s">
        <v>617</v>
      </c>
      <c r="C469" s="43"/>
    </row>
    <row r="470" spans="1:3" ht="17.25" customHeight="1" x14ac:dyDescent="0.15">
      <c r="A470" s="3">
        <v>103042752</v>
      </c>
      <c r="B470" s="3" t="s">
        <v>618</v>
      </c>
      <c r="C470" s="43"/>
    </row>
    <row r="471" spans="1:3" ht="17.25" customHeight="1" x14ac:dyDescent="0.15">
      <c r="A471" s="3">
        <v>1030429</v>
      </c>
      <c r="B471" s="5" t="s">
        <v>619</v>
      </c>
      <c r="C471" s="42">
        <f>SUM(C472:C474)</f>
        <v>0</v>
      </c>
    </row>
    <row r="472" spans="1:3" ht="17.25" customHeight="1" x14ac:dyDescent="0.15">
      <c r="A472" s="3">
        <v>103042907</v>
      </c>
      <c r="B472" s="3" t="s">
        <v>620</v>
      </c>
      <c r="C472" s="43"/>
    </row>
    <row r="473" spans="1:3" ht="17.25" customHeight="1" x14ac:dyDescent="0.15">
      <c r="A473" s="3">
        <v>103042908</v>
      </c>
      <c r="B473" s="3" t="s">
        <v>621</v>
      </c>
      <c r="C473" s="43"/>
    </row>
    <row r="474" spans="1:3" ht="17.25" customHeight="1" x14ac:dyDescent="0.15">
      <c r="A474" s="3">
        <v>103042950</v>
      </c>
      <c r="B474" s="3" t="s">
        <v>622</v>
      </c>
      <c r="C474" s="43"/>
    </row>
    <row r="475" spans="1:3" ht="17.25" customHeight="1" x14ac:dyDescent="0.15">
      <c r="A475" s="3">
        <v>1030430</v>
      </c>
      <c r="B475" s="5" t="s">
        <v>623</v>
      </c>
      <c r="C475" s="42">
        <f>C476</f>
        <v>0</v>
      </c>
    </row>
    <row r="476" spans="1:3" ht="17.25" customHeight="1" x14ac:dyDescent="0.15">
      <c r="A476" s="3">
        <v>103043050</v>
      </c>
      <c r="B476" s="3" t="s">
        <v>624</v>
      </c>
      <c r="C476" s="43"/>
    </row>
    <row r="477" spans="1:3" ht="17.25" customHeight="1" x14ac:dyDescent="0.15">
      <c r="A477" s="3">
        <v>1030431</v>
      </c>
      <c r="B477" s="5" t="s">
        <v>625</v>
      </c>
      <c r="C477" s="42">
        <f>SUM(C478:C479)</f>
        <v>0</v>
      </c>
    </row>
    <row r="478" spans="1:3" ht="17.25" customHeight="1" x14ac:dyDescent="0.15">
      <c r="A478" s="3">
        <v>103043101</v>
      </c>
      <c r="B478" s="3" t="s">
        <v>626</v>
      </c>
      <c r="C478" s="43"/>
    </row>
    <row r="479" spans="1:3" ht="17.25" customHeight="1" x14ac:dyDescent="0.15">
      <c r="A479" s="3">
        <v>103043150</v>
      </c>
      <c r="B479" s="3" t="s">
        <v>627</v>
      </c>
      <c r="C479" s="43"/>
    </row>
    <row r="480" spans="1:3" ht="17.25" customHeight="1" x14ac:dyDescent="0.15">
      <c r="A480" s="3">
        <v>1030432</v>
      </c>
      <c r="B480" s="5" t="s">
        <v>628</v>
      </c>
      <c r="C480" s="42">
        <f>SUM(C481:C485)</f>
        <v>530</v>
      </c>
    </row>
    <row r="481" spans="1:3" ht="17.25" customHeight="1" x14ac:dyDescent="0.15">
      <c r="A481" s="3">
        <v>103043204</v>
      </c>
      <c r="B481" s="3" t="s">
        <v>629</v>
      </c>
      <c r="C481" s="43"/>
    </row>
    <row r="482" spans="1:3" ht="17.25" customHeight="1" x14ac:dyDescent="0.15">
      <c r="A482" s="3">
        <v>103043205</v>
      </c>
      <c r="B482" s="3" t="s">
        <v>630</v>
      </c>
      <c r="C482" s="43"/>
    </row>
    <row r="483" spans="1:3" ht="17.25" customHeight="1" x14ac:dyDescent="0.15">
      <c r="A483" s="3">
        <v>103043208</v>
      </c>
      <c r="B483" s="3" t="s">
        <v>631</v>
      </c>
      <c r="C483" s="43">
        <v>332</v>
      </c>
    </row>
    <row r="484" spans="1:3" ht="17.25" customHeight="1" x14ac:dyDescent="0.15">
      <c r="A484" s="3">
        <v>103043211</v>
      </c>
      <c r="B484" s="3" t="s">
        <v>632</v>
      </c>
      <c r="C484" s="43">
        <v>198</v>
      </c>
    </row>
    <row r="485" spans="1:3" ht="17.25" customHeight="1" x14ac:dyDescent="0.15">
      <c r="A485" s="3">
        <v>103043250</v>
      </c>
      <c r="B485" s="3" t="s">
        <v>633</v>
      </c>
      <c r="C485" s="43"/>
    </row>
    <row r="486" spans="1:3" ht="17.25" customHeight="1" x14ac:dyDescent="0.15">
      <c r="A486" s="3">
        <v>1030433</v>
      </c>
      <c r="B486" s="5" t="s">
        <v>634</v>
      </c>
      <c r="C486" s="42">
        <f>SUM(C487:C490)</f>
        <v>457</v>
      </c>
    </row>
    <row r="487" spans="1:3" ht="17.25" customHeight="1" x14ac:dyDescent="0.15">
      <c r="A487" s="3">
        <v>103043306</v>
      </c>
      <c r="B487" s="3" t="s">
        <v>635</v>
      </c>
      <c r="C487" s="43"/>
    </row>
    <row r="488" spans="1:3" ht="17.25" customHeight="1" x14ac:dyDescent="0.15">
      <c r="A488" s="3">
        <v>103043310</v>
      </c>
      <c r="B488" s="3" t="s">
        <v>567</v>
      </c>
      <c r="C488" s="43"/>
    </row>
    <row r="489" spans="1:3" ht="17.25" customHeight="1" x14ac:dyDescent="0.15">
      <c r="A489" s="3">
        <v>103043313</v>
      </c>
      <c r="B489" s="3" t="s">
        <v>636</v>
      </c>
      <c r="C489" s="43">
        <v>457</v>
      </c>
    </row>
    <row r="490" spans="1:3" ht="17.25" customHeight="1" x14ac:dyDescent="0.15">
      <c r="A490" s="3">
        <v>103043350</v>
      </c>
      <c r="B490" s="3" t="s">
        <v>637</v>
      </c>
      <c r="C490" s="43"/>
    </row>
    <row r="491" spans="1:3" ht="17.25" customHeight="1" x14ac:dyDescent="0.15">
      <c r="A491" s="3">
        <v>1030434</v>
      </c>
      <c r="B491" s="5" t="s">
        <v>638</v>
      </c>
      <c r="C491" s="42">
        <f>SUM(C492:C496)</f>
        <v>0</v>
      </c>
    </row>
    <row r="492" spans="1:3" ht="17.25" customHeight="1" x14ac:dyDescent="0.15">
      <c r="A492" s="3">
        <v>103043401</v>
      </c>
      <c r="B492" s="3" t="s">
        <v>639</v>
      </c>
      <c r="C492" s="43"/>
    </row>
    <row r="493" spans="1:3" ht="17.25" customHeight="1" x14ac:dyDescent="0.15">
      <c r="A493" s="3">
        <v>103043402</v>
      </c>
      <c r="B493" s="3" t="s">
        <v>640</v>
      </c>
      <c r="C493" s="43"/>
    </row>
    <row r="494" spans="1:3" ht="17.25" customHeight="1" x14ac:dyDescent="0.15">
      <c r="A494" s="3">
        <v>103043403</v>
      </c>
      <c r="B494" s="3" t="s">
        <v>641</v>
      </c>
      <c r="C494" s="43"/>
    </row>
    <row r="495" spans="1:3" ht="17.25" customHeight="1" x14ac:dyDescent="0.15">
      <c r="A495" s="3">
        <v>103043404</v>
      </c>
      <c r="B495" s="3" t="s">
        <v>642</v>
      </c>
      <c r="C495" s="43"/>
    </row>
    <row r="496" spans="1:3" ht="17.25" customHeight="1" x14ac:dyDescent="0.15">
      <c r="A496" s="3">
        <v>103043450</v>
      </c>
      <c r="B496" s="3" t="s">
        <v>643</v>
      </c>
      <c r="C496" s="43"/>
    </row>
    <row r="497" spans="1:3" ht="17.25" customHeight="1" x14ac:dyDescent="0.15">
      <c r="A497" s="3">
        <v>1030435</v>
      </c>
      <c r="B497" s="5" t="s">
        <v>644</v>
      </c>
      <c r="C497" s="42">
        <f>SUM(C498:C500)</f>
        <v>0</v>
      </c>
    </row>
    <row r="498" spans="1:3" ht="17.25" customHeight="1" x14ac:dyDescent="0.15">
      <c r="A498" s="3">
        <v>103043506</v>
      </c>
      <c r="B498" s="3" t="s">
        <v>567</v>
      </c>
      <c r="C498" s="43"/>
    </row>
    <row r="499" spans="1:3" ht="17.25" customHeight="1" x14ac:dyDescent="0.15">
      <c r="A499" s="3">
        <v>103043507</v>
      </c>
      <c r="B499" s="3" t="s">
        <v>645</v>
      </c>
      <c r="C499" s="43"/>
    </row>
    <row r="500" spans="1:3" ht="17.25" customHeight="1" x14ac:dyDescent="0.15">
      <c r="A500" s="3">
        <v>103043550</v>
      </c>
      <c r="B500" s="3" t="s">
        <v>646</v>
      </c>
      <c r="C500" s="43"/>
    </row>
    <row r="501" spans="1:3" ht="17.25" customHeight="1" x14ac:dyDescent="0.15">
      <c r="A501" s="3">
        <v>1030440</v>
      </c>
      <c r="B501" s="5" t="s">
        <v>647</v>
      </c>
      <c r="C501" s="42">
        <f>SUM(C502:C503)</f>
        <v>0</v>
      </c>
    </row>
    <row r="502" spans="1:3" ht="17.25" customHeight="1" x14ac:dyDescent="0.15">
      <c r="A502" s="3">
        <v>103044001</v>
      </c>
      <c r="B502" s="3" t="s">
        <v>567</v>
      </c>
      <c r="C502" s="43"/>
    </row>
    <row r="503" spans="1:3" ht="17.25" customHeight="1" x14ac:dyDescent="0.15">
      <c r="A503" s="3">
        <v>103044050</v>
      </c>
      <c r="B503" s="3" t="s">
        <v>648</v>
      </c>
      <c r="C503" s="43"/>
    </row>
    <row r="504" spans="1:3" ht="17.25" customHeight="1" x14ac:dyDescent="0.15">
      <c r="A504" s="3">
        <v>1030442</v>
      </c>
      <c r="B504" s="5" t="s">
        <v>649</v>
      </c>
      <c r="C504" s="42">
        <f>SUM(C505:C510)</f>
        <v>0</v>
      </c>
    </row>
    <row r="505" spans="1:3" ht="17.25" customHeight="1" x14ac:dyDescent="0.15">
      <c r="A505" s="3">
        <v>103044203</v>
      </c>
      <c r="B505" s="3" t="s">
        <v>567</v>
      </c>
      <c r="C505" s="43"/>
    </row>
    <row r="506" spans="1:3" ht="17.25" customHeight="1" x14ac:dyDescent="0.15">
      <c r="A506" s="3">
        <v>103044208</v>
      </c>
      <c r="B506" s="3" t="s">
        <v>650</v>
      </c>
      <c r="C506" s="43"/>
    </row>
    <row r="507" spans="1:3" ht="17.25" customHeight="1" x14ac:dyDescent="0.15">
      <c r="A507" s="3">
        <v>103044209</v>
      </c>
      <c r="B507" s="3" t="s">
        <v>651</v>
      </c>
      <c r="C507" s="43"/>
    </row>
    <row r="508" spans="1:3" ht="17.25" customHeight="1" x14ac:dyDescent="0.15">
      <c r="A508" s="3">
        <v>103044220</v>
      </c>
      <c r="B508" s="3" t="s">
        <v>652</v>
      </c>
      <c r="C508" s="43"/>
    </row>
    <row r="509" spans="1:3" ht="17.25" customHeight="1" x14ac:dyDescent="0.15">
      <c r="A509" s="3">
        <v>103044221</v>
      </c>
      <c r="B509" s="3" t="s">
        <v>653</v>
      </c>
      <c r="C509" s="43"/>
    </row>
    <row r="510" spans="1:3" ht="17.25" customHeight="1" x14ac:dyDescent="0.15">
      <c r="A510" s="3">
        <v>103044250</v>
      </c>
      <c r="B510" s="3" t="s">
        <v>654</v>
      </c>
      <c r="C510" s="43"/>
    </row>
    <row r="511" spans="1:3" ht="17.25" customHeight="1" x14ac:dyDescent="0.15">
      <c r="A511" s="3">
        <v>1030443</v>
      </c>
      <c r="B511" s="5" t="s">
        <v>655</v>
      </c>
      <c r="C511" s="42">
        <f>SUM(C512:C515)</f>
        <v>0</v>
      </c>
    </row>
    <row r="512" spans="1:3" ht="17.25" customHeight="1" x14ac:dyDescent="0.15">
      <c r="A512" s="3">
        <v>103044306</v>
      </c>
      <c r="B512" s="3" t="s">
        <v>567</v>
      </c>
      <c r="C512" s="43"/>
    </row>
    <row r="513" spans="1:3" ht="17.25" customHeight="1" x14ac:dyDescent="0.15">
      <c r="A513" s="3">
        <v>103044307</v>
      </c>
      <c r="B513" s="3" t="s">
        <v>656</v>
      </c>
      <c r="C513" s="43"/>
    </row>
    <row r="514" spans="1:3" ht="17.25" customHeight="1" x14ac:dyDescent="0.15">
      <c r="A514" s="3">
        <v>103044308</v>
      </c>
      <c r="B514" s="3" t="s">
        <v>657</v>
      </c>
      <c r="C514" s="43"/>
    </row>
    <row r="515" spans="1:3" ht="17.25" customHeight="1" x14ac:dyDescent="0.15">
      <c r="A515" s="3">
        <v>103044350</v>
      </c>
      <c r="B515" s="3" t="s">
        <v>658</v>
      </c>
      <c r="C515" s="43"/>
    </row>
    <row r="516" spans="1:3" ht="17.25" customHeight="1" x14ac:dyDescent="0.15">
      <c r="A516" s="3">
        <v>1030444</v>
      </c>
      <c r="B516" s="5" t="s">
        <v>659</v>
      </c>
      <c r="C516" s="42">
        <f>SUM(C517:C522)</f>
        <v>0</v>
      </c>
    </row>
    <row r="517" spans="1:3" ht="17.25" customHeight="1" x14ac:dyDescent="0.15">
      <c r="A517" s="3">
        <v>103044414</v>
      </c>
      <c r="B517" s="3" t="s">
        <v>660</v>
      </c>
      <c r="C517" s="43"/>
    </row>
    <row r="518" spans="1:3" ht="17.25" customHeight="1" x14ac:dyDescent="0.15">
      <c r="A518" s="3">
        <v>103044416</v>
      </c>
      <c r="B518" s="3" t="s">
        <v>661</v>
      </c>
      <c r="C518" s="43"/>
    </row>
    <row r="519" spans="1:3" ht="17.25" customHeight="1" x14ac:dyDescent="0.15">
      <c r="A519" s="3">
        <v>103044433</v>
      </c>
      <c r="B519" s="3" t="s">
        <v>662</v>
      </c>
      <c r="C519" s="43"/>
    </row>
    <row r="520" spans="1:3" ht="17.25" customHeight="1" x14ac:dyDescent="0.15">
      <c r="A520" s="3">
        <v>103044434</v>
      </c>
      <c r="B520" s="3" t="s">
        <v>663</v>
      </c>
      <c r="C520" s="43"/>
    </row>
    <row r="521" spans="1:3" ht="17.25" customHeight="1" x14ac:dyDescent="0.15">
      <c r="A521" s="3">
        <v>103044435</v>
      </c>
      <c r="B521" s="3" t="s">
        <v>664</v>
      </c>
      <c r="C521" s="43"/>
    </row>
    <row r="522" spans="1:3" ht="17.25" customHeight="1" x14ac:dyDescent="0.15">
      <c r="A522" s="3">
        <v>103044450</v>
      </c>
      <c r="B522" s="3" t="s">
        <v>665</v>
      </c>
      <c r="C522" s="43"/>
    </row>
    <row r="523" spans="1:3" ht="17.25" customHeight="1" x14ac:dyDescent="0.15">
      <c r="A523" s="3">
        <v>1030445</v>
      </c>
      <c r="B523" s="5" t="s">
        <v>666</v>
      </c>
      <c r="C523" s="42">
        <f>SUM(C524:C525)</f>
        <v>0</v>
      </c>
    </row>
    <row r="524" spans="1:3" ht="17.25" customHeight="1" x14ac:dyDescent="0.15">
      <c r="A524" s="3">
        <v>103044507</v>
      </c>
      <c r="B524" s="3" t="s">
        <v>667</v>
      </c>
      <c r="C524" s="43"/>
    </row>
    <row r="525" spans="1:3" ht="17.25" customHeight="1" x14ac:dyDescent="0.15">
      <c r="A525" s="3">
        <v>103044550</v>
      </c>
      <c r="B525" s="3" t="s">
        <v>668</v>
      </c>
      <c r="C525" s="43"/>
    </row>
    <row r="526" spans="1:3" ht="17.25" customHeight="1" x14ac:dyDescent="0.15">
      <c r="A526" s="3">
        <v>1030446</v>
      </c>
      <c r="B526" s="5" t="s">
        <v>669</v>
      </c>
      <c r="C526" s="42">
        <f>SUM(C527:C529)</f>
        <v>109</v>
      </c>
    </row>
    <row r="527" spans="1:3" ht="17.25" customHeight="1" x14ac:dyDescent="0.15">
      <c r="A527" s="3">
        <v>103044608</v>
      </c>
      <c r="B527" s="3" t="s">
        <v>567</v>
      </c>
      <c r="C527" s="43"/>
    </row>
    <row r="528" spans="1:3" ht="17.25" customHeight="1" x14ac:dyDescent="0.15">
      <c r="A528" s="3">
        <v>103044609</v>
      </c>
      <c r="B528" s="3" t="s">
        <v>670</v>
      </c>
      <c r="C528" s="43">
        <v>109</v>
      </c>
    </row>
    <row r="529" spans="1:3" ht="17.25" customHeight="1" x14ac:dyDescent="0.15">
      <c r="A529" s="3">
        <v>103044650</v>
      </c>
      <c r="B529" s="3" t="s">
        <v>671</v>
      </c>
      <c r="C529" s="43"/>
    </row>
    <row r="530" spans="1:3" ht="17.25" customHeight="1" x14ac:dyDescent="0.15">
      <c r="A530" s="3">
        <v>1030447</v>
      </c>
      <c r="B530" s="5" t="s">
        <v>672</v>
      </c>
      <c r="C530" s="42">
        <f>SUM(C531:C538)</f>
        <v>697</v>
      </c>
    </row>
    <row r="531" spans="1:3" ht="17.25" customHeight="1" x14ac:dyDescent="0.15">
      <c r="A531" s="3">
        <v>103044709</v>
      </c>
      <c r="B531" s="3" t="s">
        <v>673</v>
      </c>
      <c r="C531" s="43"/>
    </row>
    <row r="532" spans="1:3" ht="17.25" customHeight="1" x14ac:dyDescent="0.15">
      <c r="A532" s="3">
        <v>103044712</v>
      </c>
      <c r="B532" s="3" t="s">
        <v>674</v>
      </c>
      <c r="C532" s="43"/>
    </row>
    <row r="533" spans="1:3" ht="17.25" customHeight="1" x14ac:dyDescent="0.15">
      <c r="A533" s="3">
        <v>103044713</v>
      </c>
      <c r="B533" s="3" t="s">
        <v>567</v>
      </c>
      <c r="C533" s="43"/>
    </row>
    <row r="534" spans="1:3" ht="17.25" customHeight="1" x14ac:dyDescent="0.15">
      <c r="A534" s="3">
        <v>103044715</v>
      </c>
      <c r="B534" s="3" t="s">
        <v>675</v>
      </c>
      <c r="C534" s="43"/>
    </row>
    <row r="535" spans="1:3" ht="17.25" customHeight="1" x14ac:dyDescent="0.15">
      <c r="A535" s="3">
        <v>103044730</v>
      </c>
      <c r="B535" s="3" t="s">
        <v>676</v>
      </c>
      <c r="C535" s="43"/>
    </row>
    <row r="536" spans="1:3" ht="17.25" customHeight="1" x14ac:dyDescent="0.15">
      <c r="A536" s="3">
        <v>103044731</v>
      </c>
      <c r="B536" s="3" t="s">
        <v>677</v>
      </c>
      <c r="C536" s="43"/>
    </row>
    <row r="537" spans="1:3" ht="17.25" customHeight="1" x14ac:dyDescent="0.15">
      <c r="A537" s="3">
        <v>103044733</v>
      </c>
      <c r="B537" s="3" t="s">
        <v>678</v>
      </c>
      <c r="C537" s="43"/>
    </row>
    <row r="538" spans="1:3" ht="17.25" customHeight="1" x14ac:dyDescent="0.15">
      <c r="A538" s="3">
        <v>103044750</v>
      </c>
      <c r="B538" s="3" t="s">
        <v>679</v>
      </c>
      <c r="C538" s="43">
        <v>697</v>
      </c>
    </row>
    <row r="539" spans="1:3" ht="17.25" customHeight="1" x14ac:dyDescent="0.15">
      <c r="A539" s="3">
        <v>1030448</v>
      </c>
      <c r="B539" s="5" t="s">
        <v>680</v>
      </c>
      <c r="C539" s="42">
        <f>SUM(C540:C542)</f>
        <v>0</v>
      </c>
    </row>
    <row r="540" spans="1:3" ht="17.25" customHeight="1" x14ac:dyDescent="0.15">
      <c r="A540" s="3">
        <v>103044801</v>
      </c>
      <c r="B540" s="3" t="s">
        <v>681</v>
      </c>
      <c r="C540" s="43"/>
    </row>
    <row r="541" spans="1:3" ht="17.25" customHeight="1" x14ac:dyDescent="0.15">
      <c r="A541" s="3">
        <v>103044802</v>
      </c>
      <c r="B541" s="3" t="s">
        <v>682</v>
      </c>
      <c r="C541" s="43"/>
    </row>
    <row r="542" spans="1:3" ht="17.25" customHeight="1" x14ac:dyDescent="0.15">
      <c r="A542" s="3">
        <v>103044850</v>
      </c>
      <c r="B542" s="3" t="s">
        <v>683</v>
      </c>
      <c r="C542" s="43"/>
    </row>
    <row r="543" spans="1:3" ht="17.25" customHeight="1" x14ac:dyDescent="0.15">
      <c r="A543" s="3">
        <v>1030449</v>
      </c>
      <c r="B543" s="5" t="s">
        <v>684</v>
      </c>
      <c r="C543" s="42">
        <f>SUM(C544:C546)</f>
        <v>0</v>
      </c>
    </row>
    <row r="544" spans="1:3" ht="17.25" customHeight="1" x14ac:dyDescent="0.15">
      <c r="A544" s="3">
        <v>103044907</v>
      </c>
      <c r="B544" s="3" t="s">
        <v>608</v>
      </c>
      <c r="C544" s="43"/>
    </row>
    <row r="545" spans="1:3" ht="17.25" customHeight="1" x14ac:dyDescent="0.15">
      <c r="A545" s="3">
        <v>103044908</v>
      </c>
      <c r="B545" s="3" t="s">
        <v>685</v>
      </c>
      <c r="C545" s="43"/>
    </row>
    <row r="546" spans="1:3" ht="17.25" customHeight="1" x14ac:dyDescent="0.15">
      <c r="A546" s="3">
        <v>103044950</v>
      </c>
      <c r="B546" s="3" t="s">
        <v>686</v>
      </c>
      <c r="C546" s="43"/>
    </row>
    <row r="547" spans="1:3" ht="17.25" customHeight="1" x14ac:dyDescent="0.15">
      <c r="A547" s="3">
        <v>1030450</v>
      </c>
      <c r="B547" s="5" t="s">
        <v>687</v>
      </c>
      <c r="C547" s="42">
        <f>SUM(C548:C550)</f>
        <v>0</v>
      </c>
    </row>
    <row r="548" spans="1:3" ht="17.25" customHeight="1" x14ac:dyDescent="0.15">
      <c r="A548" s="3">
        <v>103045002</v>
      </c>
      <c r="B548" s="3" t="s">
        <v>688</v>
      </c>
      <c r="C548" s="43"/>
    </row>
    <row r="549" spans="1:3" ht="17.25" customHeight="1" x14ac:dyDescent="0.15">
      <c r="A549" s="3">
        <v>103045004</v>
      </c>
      <c r="B549" s="3" t="s">
        <v>689</v>
      </c>
      <c r="C549" s="43"/>
    </row>
    <row r="550" spans="1:3" ht="17.25" customHeight="1" x14ac:dyDescent="0.15">
      <c r="A550" s="3">
        <v>103045050</v>
      </c>
      <c r="B550" s="3" t="s">
        <v>690</v>
      </c>
      <c r="C550" s="43"/>
    </row>
    <row r="551" spans="1:3" ht="17.25" customHeight="1" x14ac:dyDescent="0.15">
      <c r="A551" s="3">
        <v>1030451</v>
      </c>
      <c r="B551" s="5" t="s">
        <v>691</v>
      </c>
      <c r="C551" s="42">
        <f>SUM(C552:C555)</f>
        <v>0</v>
      </c>
    </row>
    <row r="552" spans="1:3" ht="17.25" customHeight="1" x14ac:dyDescent="0.15">
      <c r="A552" s="3">
        <v>103045101</v>
      </c>
      <c r="B552" s="3" t="s">
        <v>692</v>
      </c>
      <c r="C552" s="43"/>
    </row>
    <row r="553" spans="1:3" ht="17.25" customHeight="1" x14ac:dyDescent="0.15">
      <c r="A553" s="3">
        <v>103045102</v>
      </c>
      <c r="B553" s="3" t="s">
        <v>693</v>
      </c>
      <c r="C553" s="43"/>
    </row>
    <row r="554" spans="1:3" ht="17.25" customHeight="1" x14ac:dyDescent="0.15">
      <c r="A554" s="3">
        <v>103045103</v>
      </c>
      <c r="B554" s="3" t="s">
        <v>694</v>
      </c>
      <c r="C554" s="43"/>
    </row>
    <row r="555" spans="1:3" ht="17.25" customHeight="1" x14ac:dyDescent="0.15">
      <c r="A555" s="3">
        <v>103045150</v>
      </c>
      <c r="B555" s="3" t="s">
        <v>695</v>
      </c>
      <c r="C555" s="43"/>
    </row>
    <row r="556" spans="1:3" ht="17.25" customHeight="1" x14ac:dyDescent="0.15">
      <c r="A556" s="3">
        <v>1030452</v>
      </c>
      <c r="B556" s="5" t="s">
        <v>696</v>
      </c>
      <c r="C556" s="42">
        <f>SUM(C557:C560)</f>
        <v>0</v>
      </c>
    </row>
    <row r="557" spans="1:3" ht="17.25" customHeight="1" x14ac:dyDescent="0.15">
      <c r="A557" s="3">
        <v>103045201</v>
      </c>
      <c r="B557" s="3" t="s">
        <v>697</v>
      </c>
      <c r="C557" s="43"/>
    </row>
    <row r="558" spans="1:3" ht="17.25" customHeight="1" x14ac:dyDescent="0.15">
      <c r="A558" s="3">
        <v>103045202</v>
      </c>
      <c r="B558" s="3" t="s">
        <v>698</v>
      </c>
      <c r="C558" s="43"/>
    </row>
    <row r="559" spans="1:3" ht="17.25" customHeight="1" x14ac:dyDescent="0.15">
      <c r="A559" s="3">
        <v>103045203</v>
      </c>
      <c r="B559" s="3" t="s">
        <v>567</v>
      </c>
      <c r="C559" s="43"/>
    </row>
    <row r="560" spans="1:3" ht="17.25" customHeight="1" x14ac:dyDescent="0.15">
      <c r="A560" s="3">
        <v>103045250</v>
      </c>
      <c r="B560" s="3" t="s">
        <v>699</v>
      </c>
      <c r="C560" s="43"/>
    </row>
    <row r="561" spans="1:3" ht="17.25" customHeight="1" x14ac:dyDescent="0.15">
      <c r="A561" s="3">
        <v>1030455</v>
      </c>
      <c r="B561" s="5" t="s">
        <v>700</v>
      </c>
      <c r="C561" s="42">
        <f>SUM(C562:C563)</f>
        <v>0</v>
      </c>
    </row>
    <row r="562" spans="1:3" ht="17.25" customHeight="1" x14ac:dyDescent="0.15">
      <c r="A562" s="3">
        <v>103045501</v>
      </c>
      <c r="B562" s="3" t="s">
        <v>701</v>
      </c>
      <c r="C562" s="43"/>
    </row>
    <row r="563" spans="1:3" ht="17.25" customHeight="1" x14ac:dyDescent="0.15">
      <c r="A563" s="3">
        <v>103045550</v>
      </c>
      <c r="B563" s="3" t="s">
        <v>702</v>
      </c>
      <c r="C563" s="43"/>
    </row>
    <row r="564" spans="1:3" ht="17.25" customHeight="1" x14ac:dyDescent="0.15">
      <c r="A564" s="3">
        <v>1030456</v>
      </c>
      <c r="B564" s="5" t="s">
        <v>703</v>
      </c>
      <c r="C564" s="42">
        <f>C565</f>
        <v>0</v>
      </c>
    </row>
    <row r="565" spans="1:3" ht="17.25" customHeight="1" x14ac:dyDescent="0.15">
      <c r="A565" s="3">
        <v>103045650</v>
      </c>
      <c r="B565" s="3" t="s">
        <v>704</v>
      </c>
      <c r="C565" s="43"/>
    </row>
    <row r="566" spans="1:3" ht="17.25" customHeight="1" x14ac:dyDescent="0.15">
      <c r="A566" s="3">
        <v>1030457</v>
      </c>
      <c r="B566" s="5" t="s">
        <v>705</v>
      </c>
      <c r="C566" s="42">
        <f>C567</f>
        <v>0</v>
      </c>
    </row>
    <row r="567" spans="1:3" ht="17.25" customHeight="1" x14ac:dyDescent="0.15">
      <c r="A567" s="3">
        <v>103045750</v>
      </c>
      <c r="B567" s="3" t="s">
        <v>706</v>
      </c>
      <c r="C567" s="43"/>
    </row>
    <row r="568" spans="1:3" ht="17.25" customHeight="1" x14ac:dyDescent="0.15">
      <c r="A568" s="3">
        <v>1030458</v>
      </c>
      <c r="B568" s="5" t="s">
        <v>707</v>
      </c>
      <c r="C568" s="42">
        <f>C569</f>
        <v>0</v>
      </c>
    </row>
    <row r="569" spans="1:3" ht="17.25" customHeight="1" x14ac:dyDescent="0.15">
      <c r="A569" s="3">
        <v>103045850</v>
      </c>
      <c r="B569" s="3" t="s">
        <v>708</v>
      </c>
      <c r="C569" s="43"/>
    </row>
    <row r="570" spans="1:3" ht="17.25" customHeight="1" x14ac:dyDescent="0.15">
      <c r="A570" s="3">
        <v>1030459</v>
      </c>
      <c r="B570" s="5" t="s">
        <v>709</v>
      </c>
      <c r="C570" s="42">
        <f>SUM(C571:C572)</f>
        <v>0</v>
      </c>
    </row>
    <row r="571" spans="1:3" ht="17.25" customHeight="1" x14ac:dyDescent="0.15">
      <c r="A571" s="3">
        <v>103045902</v>
      </c>
      <c r="B571" s="3" t="s">
        <v>710</v>
      </c>
      <c r="C571" s="43"/>
    </row>
    <row r="572" spans="1:3" ht="17.25" customHeight="1" x14ac:dyDescent="0.15">
      <c r="A572" s="3">
        <v>103045950</v>
      </c>
      <c r="B572" s="3" t="s">
        <v>711</v>
      </c>
      <c r="C572" s="43"/>
    </row>
    <row r="573" spans="1:3" ht="17.25" customHeight="1" x14ac:dyDescent="0.15">
      <c r="A573" s="3">
        <v>1030461</v>
      </c>
      <c r="B573" s="5" t="s">
        <v>712</v>
      </c>
      <c r="C573" s="42">
        <f>SUM(C574:C575)</f>
        <v>0</v>
      </c>
    </row>
    <row r="574" spans="1:3" ht="17.25" customHeight="1" x14ac:dyDescent="0.15">
      <c r="A574" s="3">
        <v>103046101</v>
      </c>
      <c r="B574" s="3" t="s">
        <v>567</v>
      </c>
      <c r="C574" s="43"/>
    </row>
    <row r="575" spans="1:3" ht="17.25" customHeight="1" x14ac:dyDescent="0.15">
      <c r="A575" s="3">
        <v>103046150</v>
      </c>
      <c r="B575" s="3" t="s">
        <v>713</v>
      </c>
      <c r="C575" s="43"/>
    </row>
    <row r="576" spans="1:3" ht="17.25" customHeight="1" x14ac:dyDescent="0.15">
      <c r="A576" s="3">
        <v>1030499</v>
      </c>
      <c r="B576" s="5" t="s">
        <v>714</v>
      </c>
      <c r="C576" s="42">
        <f>SUM(C577:C578)</f>
        <v>0</v>
      </c>
    </row>
    <row r="577" spans="1:3" ht="17.25" customHeight="1" x14ac:dyDescent="0.15">
      <c r="A577" s="3">
        <v>103049901</v>
      </c>
      <c r="B577" s="3" t="s">
        <v>715</v>
      </c>
      <c r="C577" s="43"/>
    </row>
    <row r="578" spans="1:3" ht="17.25" customHeight="1" x14ac:dyDescent="0.15">
      <c r="A578" s="3">
        <v>103049950</v>
      </c>
      <c r="B578" s="3" t="s">
        <v>716</v>
      </c>
      <c r="C578" s="43"/>
    </row>
    <row r="579" spans="1:3" ht="17.25" customHeight="1" x14ac:dyDescent="0.15">
      <c r="A579" s="3">
        <v>10305</v>
      </c>
      <c r="B579" s="5" t="s">
        <v>717</v>
      </c>
      <c r="C579" s="42">
        <f>SUM(C580,C611,C616:C617)</f>
        <v>4895</v>
      </c>
    </row>
    <row r="580" spans="1:3" ht="17.25" customHeight="1" x14ac:dyDescent="0.15">
      <c r="A580" s="3">
        <v>1030501</v>
      </c>
      <c r="B580" s="5" t="s">
        <v>718</v>
      </c>
      <c r="C580" s="42">
        <f>SUM(C581:C610)</f>
        <v>4895</v>
      </c>
    </row>
    <row r="581" spans="1:3" ht="17.25" customHeight="1" x14ac:dyDescent="0.15">
      <c r="A581" s="3">
        <v>103050101</v>
      </c>
      <c r="B581" s="3" t="s">
        <v>719</v>
      </c>
      <c r="C581" s="43">
        <v>1864</v>
      </c>
    </row>
    <row r="582" spans="1:3" ht="17.25" customHeight="1" x14ac:dyDescent="0.15">
      <c r="A582" s="3">
        <v>103050102</v>
      </c>
      <c r="B582" s="3" t="s">
        <v>720</v>
      </c>
      <c r="C582" s="43"/>
    </row>
    <row r="583" spans="1:3" ht="17.25" customHeight="1" x14ac:dyDescent="0.15">
      <c r="A583" s="3">
        <v>103050103</v>
      </c>
      <c r="B583" s="3" t="s">
        <v>721</v>
      </c>
      <c r="C583" s="43"/>
    </row>
    <row r="584" spans="1:3" ht="17.25" customHeight="1" x14ac:dyDescent="0.15">
      <c r="A584" s="3">
        <v>103050105</v>
      </c>
      <c r="B584" s="3" t="s">
        <v>722</v>
      </c>
      <c r="C584" s="43"/>
    </row>
    <row r="585" spans="1:3" ht="17.25" customHeight="1" x14ac:dyDescent="0.15">
      <c r="A585" s="3">
        <v>103050107</v>
      </c>
      <c r="B585" s="3" t="s">
        <v>723</v>
      </c>
      <c r="C585" s="43"/>
    </row>
    <row r="586" spans="1:3" ht="17.25" customHeight="1" x14ac:dyDescent="0.15">
      <c r="A586" s="3">
        <v>103050108</v>
      </c>
      <c r="B586" s="3" t="s">
        <v>724</v>
      </c>
      <c r="C586" s="43"/>
    </row>
    <row r="587" spans="1:3" ht="17.25" customHeight="1" x14ac:dyDescent="0.15">
      <c r="A587" s="3">
        <v>103050109</v>
      </c>
      <c r="B587" s="3" t="s">
        <v>725</v>
      </c>
      <c r="C587" s="43"/>
    </row>
    <row r="588" spans="1:3" ht="17.25" customHeight="1" x14ac:dyDescent="0.15">
      <c r="A588" s="3">
        <v>103050110</v>
      </c>
      <c r="B588" s="3" t="s">
        <v>726</v>
      </c>
      <c r="C588" s="43"/>
    </row>
    <row r="589" spans="1:3" ht="17.25" customHeight="1" x14ac:dyDescent="0.15">
      <c r="A589" s="3">
        <v>103050111</v>
      </c>
      <c r="B589" s="3" t="s">
        <v>727</v>
      </c>
      <c r="C589" s="43"/>
    </row>
    <row r="590" spans="1:3" ht="17.25" customHeight="1" x14ac:dyDescent="0.15">
      <c r="A590" s="3">
        <v>103050112</v>
      </c>
      <c r="B590" s="3" t="s">
        <v>728</v>
      </c>
      <c r="C590" s="43"/>
    </row>
    <row r="591" spans="1:3" ht="17.25" customHeight="1" x14ac:dyDescent="0.15">
      <c r="A591" s="3">
        <v>103050113</v>
      </c>
      <c r="B591" s="3" t="s">
        <v>729</v>
      </c>
      <c r="C591" s="43"/>
    </row>
    <row r="592" spans="1:3" ht="17.25" customHeight="1" x14ac:dyDescent="0.15">
      <c r="A592" s="3">
        <v>103050114</v>
      </c>
      <c r="B592" s="3" t="s">
        <v>730</v>
      </c>
      <c r="C592" s="43">
        <v>179</v>
      </c>
    </row>
    <row r="593" spans="1:3" ht="17.25" customHeight="1" x14ac:dyDescent="0.15">
      <c r="A593" s="3">
        <v>103050115</v>
      </c>
      <c r="B593" s="3" t="s">
        <v>731</v>
      </c>
      <c r="C593" s="43"/>
    </row>
    <row r="594" spans="1:3" ht="17.25" customHeight="1" x14ac:dyDescent="0.15">
      <c r="A594" s="3">
        <v>103050116</v>
      </c>
      <c r="B594" s="3" t="s">
        <v>732</v>
      </c>
      <c r="C594" s="43">
        <v>295</v>
      </c>
    </row>
    <row r="595" spans="1:3" ht="17.25" customHeight="1" x14ac:dyDescent="0.15">
      <c r="A595" s="3">
        <v>103050117</v>
      </c>
      <c r="B595" s="3" t="s">
        <v>733</v>
      </c>
      <c r="C595" s="43"/>
    </row>
    <row r="596" spans="1:3" ht="17.25" customHeight="1" x14ac:dyDescent="0.15">
      <c r="A596" s="3">
        <v>103050119</v>
      </c>
      <c r="B596" s="3" t="s">
        <v>734</v>
      </c>
      <c r="C596" s="43"/>
    </row>
    <row r="597" spans="1:3" ht="17.25" customHeight="1" x14ac:dyDescent="0.15">
      <c r="A597" s="3">
        <v>103050120</v>
      </c>
      <c r="B597" s="3" t="s">
        <v>735</v>
      </c>
      <c r="C597" s="43"/>
    </row>
    <row r="598" spans="1:3" ht="17.25" customHeight="1" x14ac:dyDescent="0.15">
      <c r="A598" s="3">
        <v>103050121</v>
      </c>
      <c r="B598" s="3" t="s">
        <v>736</v>
      </c>
      <c r="C598" s="43"/>
    </row>
    <row r="599" spans="1:3" ht="17.25" customHeight="1" x14ac:dyDescent="0.15">
      <c r="A599" s="3">
        <v>103050122</v>
      </c>
      <c r="B599" s="3" t="s">
        <v>737</v>
      </c>
      <c r="C599" s="43"/>
    </row>
    <row r="600" spans="1:3" ht="17.25" customHeight="1" x14ac:dyDescent="0.15">
      <c r="A600" s="3">
        <v>103050123</v>
      </c>
      <c r="B600" s="3" t="s">
        <v>738</v>
      </c>
      <c r="C600" s="43">
        <v>194</v>
      </c>
    </row>
    <row r="601" spans="1:3" ht="17.25" customHeight="1" x14ac:dyDescent="0.15">
      <c r="A601" s="3">
        <v>103050124</v>
      </c>
      <c r="B601" s="3" t="s">
        <v>739</v>
      </c>
      <c r="C601" s="43"/>
    </row>
    <row r="602" spans="1:3" ht="17.25" customHeight="1" x14ac:dyDescent="0.15">
      <c r="A602" s="3">
        <v>103050125</v>
      </c>
      <c r="B602" s="3" t="s">
        <v>740</v>
      </c>
      <c r="C602" s="43"/>
    </row>
    <row r="603" spans="1:3" ht="17.25" customHeight="1" x14ac:dyDescent="0.15">
      <c r="A603" s="3">
        <v>103050126</v>
      </c>
      <c r="B603" s="3" t="s">
        <v>741</v>
      </c>
      <c r="C603" s="43"/>
    </row>
    <row r="604" spans="1:3" ht="17.25" customHeight="1" x14ac:dyDescent="0.15">
      <c r="A604" s="3">
        <v>103050127</v>
      </c>
      <c r="B604" s="3" t="s">
        <v>742</v>
      </c>
      <c r="C604" s="43"/>
    </row>
    <row r="605" spans="1:3" ht="17.25" customHeight="1" x14ac:dyDescent="0.15">
      <c r="A605" s="3">
        <v>103050128</v>
      </c>
      <c r="B605" s="3" t="s">
        <v>743</v>
      </c>
      <c r="C605" s="43"/>
    </row>
    <row r="606" spans="1:3" ht="17.25" customHeight="1" x14ac:dyDescent="0.15">
      <c r="A606" s="3">
        <v>103050129</v>
      </c>
      <c r="B606" s="3" t="s">
        <v>744</v>
      </c>
      <c r="C606" s="43"/>
    </row>
    <row r="607" spans="1:3" ht="17.25" customHeight="1" x14ac:dyDescent="0.15">
      <c r="A607" s="3">
        <v>103050130</v>
      </c>
      <c r="B607" s="3" t="s">
        <v>745</v>
      </c>
      <c r="C607" s="43"/>
    </row>
    <row r="608" spans="1:3" ht="17.25" customHeight="1" x14ac:dyDescent="0.15">
      <c r="A608" s="3">
        <v>103050131</v>
      </c>
      <c r="B608" s="3" t="s">
        <v>746</v>
      </c>
      <c r="C608" s="43"/>
    </row>
    <row r="609" spans="1:3" ht="17.25" customHeight="1" x14ac:dyDescent="0.15">
      <c r="A609" s="3">
        <v>103050132</v>
      </c>
      <c r="B609" s="3" t="s">
        <v>747</v>
      </c>
      <c r="C609" s="43"/>
    </row>
    <row r="610" spans="1:3" ht="17.25" customHeight="1" x14ac:dyDescent="0.15">
      <c r="A610" s="3">
        <v>103050199</v>
      </c>
      <c r="B610" s="3" t="s">
        <v>748</v>
      </c>
      <c r="C610" s="43">
        <v>2363</v>
      </c>
    </row>
    <row r="611" spans="1:3" ht="17.25" customHeight="1" x14ac:dyDescent="0.15">
      <c r="A611" s="3">
        <v>1030502</v>
      </c>
      <c r="B611" s="5" t="s">
        <v>749</v>
      </c>
      <c r="C611" s="42">
        <f>SUM(C612:C615)</f>
        <v>0</v>
      </c>
    </row>
    <row r="612" spans="1:3" ht="17.25" customHeight="1" x14ac:dyDescent="0.15">
      <c r="A612" s="3">
        <v>103050201</v>
      </c>
      <c r="B612" s="3" t="s">
        <v>750</v>
      </c>
      <c r="C612" s="43"/>
    </row>
    <row r="613" spans="1:3" ht="17.25" customHeight="1" x14ac:dyDescent="0.15">
      <c r="A613" s="3">
        <v>103050202</v>
      </c>
      <c r="B613" s="3" t="s">
        <v>751</v>
      </c>
      <c r="C613" s="43"/>
    </row>
    <row r="614" spans="1:3" ht="17.25" customHeight="1" x14ac:dyDescent="0.15">
      <c r="A614" s="3">
        <v>103050203</v>
      </c>
      <c r="B614" s="3" t="s">
        <v>752</v>
      </c>
      <c r="C614" s="43"/>
    </row>
    <row r="615" spans="1:3" ht="17.25" customHeight="1" x14ac:dyDescent="0.15">
      <c r="A615" s="3">
        <v>103050299</v>
      </c>
      <c r="B615" s="3" t="s">
        <v>753</v>
      </c>
      <c r="C615" s="43"/>
    </row>
    <row r="616" spans="1:3" ht="17.25" customHeight="1" x14ac:dyDescent="0.15">
      <c r="A616" s="3">
        <v>1030503</v>
      </c>
      <c r="B616" s="5" t="s">
        <v>754</v>
      </c>
      <c r="C616" s="43"/>
    </row>
    <row r="617" spans="1:3" ht="17.25" customHeight="1" x14ac:dyDescent="0.15">
      <c r="A617" s="3">
        <v>1030509</v>
      </c>
      <c r="B617" s="5" t="s">
        <v>755</v>
      </c>
      <c r="C617" s="43"/>
    </row>
    <row r="618" spans="1:3" ht="17.25" customHeight="1" x14ac:dyDescent="0.15">
      <c r="A618" s="3">
        <v>10306</v>
      </c>
      <c r="B618" s="5" t="s">
        <v>756</v>
      </c>
      <c r="C618" s="42">
        <f>SUM(C619,C623,C626,C628,C630,C631,C635,C636)</f>
        <v>0</v>
      </c>
    </row>
    <row r="619" spans="1:3" ht="17.25" customHeight="1" x14ac:dyDescent="0.15">
      <c r="A619" s="3">
        <v>1030601</v>
      </c>
      <c r="B619" s="5" t="s">
        <v>757</v>
      </c>
      <c r="C619" s="42">
        <f>SUM(C620:C622)</f>
        <v>0</v>
      </c>
    </row>
    <row r="620" spans="1:3" ht="17.25" customHeight="1" x14ac:dyDescent="0.15">
      <c r="A620" s="3">
        <v>103060101</v>
      </c>
      <c r="B620" s="3" t="s">
        <v>758</v>
      </c>
      <c r="C620" s="43"/>
    </row>
    <row r="621" spans="1:3" ht="17.25" customHeight="1" x14ac:dyDescent="0.15">
      <c r="A621" s="3">
        <v>103060102</v>
      </c>
      <c r="B621" s="3" t="s">
        <v>759</v>
      </c>
      <c r="C621" s="43"/>
    </row>
    <row r="622" spans="1:3" ht="17.25" customHeight="1" x14ac:dyDescent="0.15">
      <c r="A622" s="3">
        <v>103060199</v>
      </c>
      <c r="B622" s="3" t="s">
        <v>760</v>
      </c>
      <c r="C622" s="43"/>
    </row>
    <row r="623" spans="1:3" ht="17.25" customHeight="1" x14ac:dyDescent="0.15">
      <c r="A623" s="3">
        <v>1030602</v>
      </c>
      <c r="B623" s="5" t="s">
        <v>761</v>
      </c>
      <c r="C623" s="42">
        <f>SUM(C624:C625)</f>
        <v>0</v>
      </c>
    </row>
    <row r="624" spans="1:3" ht="17.25" customHeight="1" x14ac:dyDescent="0.15">
      <c r="A624" s="3">
        <v>103060201</v>
      </c>
      <c r="B624" s="3" t="s">
        <v>762</v>
      </c>
      <c r="C624" s="43"/>
    </row>
    <row r="625" spans="1:3" ht="17.25" customHeight="1" x14ac:dyDescent="0.15">
      <c r="A625" s="3">
        <v>103060299</v>
      </c>
      <c r="B625" s="3" t="s">
        <v>763</v>
      </c>
      <c r="C625" s="43"/>
    </row>
    <row r="626" spans="1:3" ht="17.25" customHeight="1" x14ac:dyDescent="0.15">
      <c r="A626" s="3">
        <v>1030603</v>
      </c>
      <c r="B626" s="5" t="s">
        <v>764</v>
      </c>
      <c r="C626" s="42">
        <f>C627</f>
        <v>0</v>
      </c>
    </row>
    <row r="627" spans="1:3" ht="17.25" customHeight="1" x14ac:dyDescent="0.15">
      <c r="A627" s="3">
        <v>103060399</v>
      </c>
      <c r="B627" s="3" t="s">
        <v>765</v>
      </c>
      <c r="C627" s="43"/>
    </row>
    <row r="628" spans="1:3" ht="17.25" customHeight="1" x14ac:dyDescent="0.15">
      <c r="A628" s="3">
        <v>1030604</v>
      </c>
      <c r="B628" s="5" t="s">
        <v>766</v>
      </c>
      <c r="C628" s="42">
        <f>C629</f>
        <v>0</v>
      </c>
    </row>
    <row r="629" spans="1:3" ht="17.25" customHeight="1" x14ac:dyDescent="0.15">
      <c r="A629" s="3">
        <v>103060499</v>
      </c>
      <c r="B629" s="3" t="s">
        <v>767</v>
      </c>
      <c r="C629" s="43"/>
    </row>
    <row r="630" spans="1:3" ht="17.25" customHeight="1" x14ac:dyDescent="0.15">
      <c r="A630" s="3">
        <v>1030605</v>
      </c>
      <c r="B630" s="5" t="s">
        <v>768</v>
      </c>
      <c r="C630" s="43"/>
    </row>
    <row r="631" spans="1:3" ht="17.25" customHeight="1" x14ac:dyDescent="0.15">
      <c r="A631" s="3">
        <v>1030606</v>
      </c>
      <c r="B631" s="5" t="s">
        <v>769</v>
      </c>
      <c r="C631" s="42">
        <f>SUM(C632:C634)</f>
        <v>0</v>
      </c>
    </row>
    <row r="632" spans="1:3" ht="17.25" customHeight="1" x14ac:dyDescent="0.15">
      <c r="A632" s="3">
        <v>103060601</v>
      </c>
      <c r="B632" s="3" t="s">
        <v>770</v>
      </c>
      <c r="C632" s="43"/>
    </row>
    <row r="633" spans="1:3" ht="17.25" customHeight="1" x14ac:dyDescent="0.15">
      <c r="A633" s="3">
        <v>103060602</v>
      </c>
      <c r="B633" s="3" t="s">
        <v>771</v>
      </c>
      <c r="C633" s="43"/>
    </row>
    <row r="634" spans="1:3" ht="17.25" customHeight="1" x14ac:dyDescent="0.15">
      <c r="A634" s="3">
        <v>103060699</v>
      </c>
      <c r="B634" s="3" t="s">
        <v>772</v>
      </c>
      <c r="C634" s="43"/>
    </row>
    <row r="635" spans="1:3" ht="17.25" customHeight="1" x14ac:dyDescent="0.15">
      <c r="A635" s="3">
        <v>1030607</v>
      </c>
      <c r="B635" s="5" t="s">
        <v>773</v>
      </c>
      <c r="C635" s="43"/>
    </row>
    <row r="636" spans="1:3" ht="17.25" customHeight="1" x14ac:dyDescent="0.15">
      <c r="A636" s="3">
        <v>1030699</v>
      </c>
      <c r="B636" s="5" t="s">
        <v>774</v>
      </c>
      <c r="C636" s="43"/>
    </row>
    <row r="637" spans="1:3" ht="17.25" customHeight="1" x14ac:dyDescent="0.15">
      <c r="A637" s="3">
        <v>10307</v>
      </c>
      <c r="B637" s="5" t="s">
        <v>775</v>
      </c>
      <c r="C637" s="42">
        <f>SUM(C638,C641,C648:C650,C655,C661:C662,C665,C666,C669:C672,C677:C681,C684:C685,C689)</f>
        <v>16414</v>
      </c>
    </row>
    <row r="638" spans="1:3" ht="17.25" customHeight="1" x14ac:dyDescent="0.15">
      <c r="A638" s="3">
        <v>1030701</v>
      </c>
      <c r="B638" s="5" t="s">
        <v>776</v>
      </c>
      <c r="C638" s="42">
        <f>SUM(C639:C640)</f>
        <v>0</v>
      </c>
    </row>
    <row r="639" spans="1:3" ht="17.25" customHeight="1" x14ac:dyDescent="0.15">
      <c r="A639" s="3">
        <v>103070101</v>
      </c>
      <c r="B639" s="3" t="s">
        <v>777</v>
      </c>
      <c r="C639" s="43"/>
    </row>
    <row r="640" spans="1:3" ht="17.25" customHeight="1" x14ac:dyDescent="0.15">
      <c r="A640" s="3">
        <v>103070102</v>
      </c>
      <c r="B640" s="3" t="s">
        <v>778</v>
      </c>
      <c r="C640" s="43"/>
    </row>
    <row r="641" spans="1:3" ht="17.25" customHeight="1" x14ac:dyDescent="0.15">
      <c r="A641" s="3">
        <v>1030702</v>
      </c>
      <c r="B641" s="5" t="s">
        <v>779</v>
      </c>
      <c r="C641" s="42">
        <f>SUM(C642:C647)</f>
        <v>0</v>
      </c>
    </row>
    <row r="642" spans="1:3" ht="17.25" customHeight="1" x14ac:dyDescent="0.15">
      <c r="A642" s="3">
        <v>103070201</v>
      </c>
      <c r="B642" s="3" t="s">
        <v>780</v>
      </c>
      <c r="C642" s="43"/>
    </row>
    <row r="643" spans="1:3" ht="17.25" customHeight="1" x14ac:dyDescent="0.15">
      <c r="A643" s="3">
        <v>103070202</v>
      </c>
      <c r="B643" s="3" t="s">
        <v>781</v>
      </c>
      <c r="C643" s="43"/>
    </row>
    <row r="644" spans="1:3" ht="17.25" customHeight="1" x14ac:dyDescent="0.15">
      <c r="A644" s="3">
        <v>103070203</v>
      </c>
      <c r="B644" s="3" t="s">
        <v>782</v>
      </c>
      <c r="C644" s="43"/>
    </row>
    <row r="645" spans="1:3" ht="17.25" customHeight="1" x14ac:dyDescent="0.15">
      <c r="A645" s="3">
        <v>103070204</v>
      </c>
      <c r="B645" s="3" t="s">
        <v>783</v>
      </c>
      <c r="C645" s="43"/>
    </row>
    <row r="646" spans="1:3" ht="17.25" customHeight="1" x14ac:dyDescent="0.15">
      <c r="A646" s="3">
        <v>103070205</v>
      </c>
      <c r="B646" s="3" t="s">
        <v>784</v>
      </c>
      <c r="C646" s="43"/>
    </row>
    <row r="647" spans="1:3" ht="17.25" customHeight="1" x14ac:dyDescent="0.15">
      <c r="A647" s="3">
        <v>103070206</v>
      </c>
      <c r="B647" s="3" t="s">
        <v>785</v>
      </c>
      <c r="C647" s="43"/>
    </row>
    <row r="648" spans="1:3" ht="17.25" customHeight="1" x14ac:dyDescent="0.15">
      <c r="A648" s="3">
        <v>1030703</v>
      </c>
      <c r="B648" s="5" t="s">
        <v>786</v>
      </c>
      <c r="C648" s="43"/>
    </row>
    <row r="649" spans="1:3" ht="17.25" customHeight="1" x14ac:dyDescent="0.15">
      <c r="A649" s="3">
        <v>1030704</v>
      </c>
      <c r="B649" s="5" t="s">
        <v>787</v>
      </c>
      <c r="C649" s="43"/>
    </row>
    <row r="650" spans="1:3" ht="17.25" customHeight="1" x14ac:dyDescent="0.15">
      <c r="A650" s="3">
        <v>1030705</v>
      </c>
      <c r="B650" s="5" t="s">
        <v>788</v>
      </c>
      <c r="C650" s="42">
        <f>SUM(C651:C654)</f>
        <v>34</v>
      </c>
    </row>
    <row r="651" spans="1:3" ht="17.25" customHeight="1" x14ac:dyDescent="0.15">
      <c r="A651" s="3">
        <v>103070501</v>
      </c>
      <c r="B651" s="3" t="s">
        <v>789</v>
      </c>
      <c r="C651" s="43">
        <v>27</v>
      </c>
    </row>
    <row r="652" spans="1:3" ht="17.25" customHeight="1" x14ac:dyDescent="0.15">
      <c r="A652" s="3">
        <v>103070502</v>
      </c>
      <c r="B652" s="3" t="s">
        <v>790</v>
      </c>
      <c r="C652" s="43"/>
    </row>
    <row r="653" spans="1:3" ht="17.25" customHeight="1" x14ac:dyDescent="0.15">
      <c r="A653" s="3">
        <v>103070503</v>
      </c>
      <c r="B653" s="3" t="s">
        <v>791</v>
      </c>
      <c r="C653" s="43"/>
    </row>
    <row r="654" spans="1:3" ht="17.25" customHeight="1" x14ac:dyDescent="0.15">
      <c r="A654" s="3">
        <v>103070599</v>
      </c>
      <c r="B654" s="3" t="s">
        <v>792</v>
      </c>
      <c r="C654" s="43">
        <v>7</v>
      </c>
    </row>
    <row r="655" spans="1:3" ht="17.25" customHeight="1" x14ac:dyDescent="0.15">
      <c r="A655" s="3">
        <v>1030706</v>
      </c>
      <c r="B655" s="5" t="s">
        <v>793</v>
      </c>
      <c r="C655" s="42">
        <f>SUM(C656:C660)</f>
        <v>267</v>
      </c>
    </row>
    <row r="656" spans="1:3" ht="17.25" customHeight="1" x14ac:dyDescent="0.15">
      <c r="A656" s="3">
        <v>103070601</v>
      </c>
      <c r="B656" s="3" t="s">
        <v>794</v>
      </c>
      <c r="C656" s="43">
        <v>263</v>
      </c>
    </row>
    <row r="657" spans="1:3" ht="17.25" customHeight="1" x14ac:dyDescent="0.15">
      <c r="A657" s="3">
        <v>103070602</v>
      </c>
      <c r="B657" s="3" t="s">
        <v>795</v>
      </c>
      <c r="C657" s="43">
        <v>4</v>
      </c>
    </row>
    <row r="658" spans="1:3" ht="17.25" customHeight="1" x14ac:dyDescent="0.15">
      <c r="A658" s="3">
        <v>103070603</v>
      </c>
      <c r="B658" s="3" t="s">
        <v>796</v>
      </c>
      <c r="C658" s="43"/>
    </row>
    <row r="659" spans="1:3" ht="17.25" customHeight="1" x14ac:dyDescent="0.15">
      <c r="A659" s="3">
        <v>103070604</v>
      </c>
      <c r="B659" s="3" t="s">
        <v>797</v>
      </c>
      <c r="C659" s="43"/>
    </row>
    <row r="660" spans="1:3" ht="17.25" customHeight="1" x14ac:dyDescent="0.15">
      <c r="A660" s="3">
        <v>103070699</v>
      </c>
      <c r="B660" s="3" t="s">
        <v>798</v>
      </c>
      <c r="C660" s="43"/>
    </row>
    <row r="661" spans="1:3" ht="17.25" customHeight="1" x14ac:dyDescent="0.15">
      <c r="A661" s="3">
        <v>1030707</v>
      </c>
      <c r="B661" s="5" t="s">
        <v>799</v>
      </c>
      <c r="C661" s="43"/>
    </row>
    <row r="662" spans="1:3" ht="17.25" customHeight="1" x14ac:dyDescent="0.15">
      <c r="A662" s="3">
        <v>1030708</v>
      </c>
      <c r="B662" s="5" t="s">
        <v>800</v>
      </c>
      <c r="C662" s="42">
        <f>SUM(C663:C664)</f>
        <v>0</v>
      </c>
    </row>
    <row r="663" spans="1:3" ht="17.25" customHeight="1" x14ac:dyDescent="0.15">
      <c r="A663" s="3">
        <v>103070801</v>
      </c>
      <c r="B663" s="3" t="s">
        <v>801</v>
      </c>
      <c r="C663" s="43"/>
    </row>
    <row r="664" spans="1:3" ht="17.25" customHeight="1" x14ac:dyDescent="0.15">
      <c r="A664" s="3">
        <v>103070802</v>
      </c>
      <c r="B664" s="3" t="s">
        <v>802</v>
      </c>
      <c r="C664" s="43"/>
    </row>
    <row r="665" spans="1:3" ht="17.25" customHeight="1" x14ac:dyDescent="0.15">
      <c r="A665" s="3">
        <v>1030709</v>
      </c>
      <c r="B665" s="5" t="s">
        <v>803</v>
      </c>
      <c r="C665" s="43"/>
    </row>
    <row r="666" spans="1:3" ht="17.25" customHeight="1" x14ac:dyDescent="0.15">
      <c r="A666" s="3">
        <v>1030710</v>
      </c>
      <c r="B666" s="5" t="s">
        <v>804</v>
      </c>
      <c r="C666" s="42">
        <f>SUM(C667:C668)</f>
        <v>0</v>
      </c>
    </row>
    <row r="667" spans="1:3" ht="17.25" customHeight="1" x14ac:dyDescent="0.15">
      <c r="A667" s="3">
        <v>103071001</v>
      </c>
      <c r="B667" s="3" t="s">
        <v>805</v>
      </c>
      <c r="C667" s="43"/>
    </row>
    <row r="668" spans="1:3" ht="17.25" customHeight="1" x14ac:dyDescent="0.15">
      <c r="A668" s="3">
        <v>103071002</v>
      </c>
      <c r="B668" s="3" t="s">
        <v>806</v>
      </c>
      <c r="C668" s="43"/>
    </row>
    <row r="669" spans="1:3" ht="17.25" customHeight="1" x14ac:dyDescent="0.15">
      <c r="A669" s="3">
        <v>1030711</v>
      </c>
      <c r="B669" s="5" t="s">
        <v>807</v>
      </c>
      <c r="C669" s="43"/>
    </row>
    <row r="670" spans="1:3" ht="17.25" customHeight="1" x14ac:dyDescent="0.15">
      <c r="A670" s="3">
        <v>1030712</v>
      </c>
      <c r="B670" s="5" t="s">
        <v>808</v>
      </c>
      <c r="C670" s="43"/>
    </row>
    <row r="671" spans="1:3" ht="17.25" customHeight="1" x14ac:dyDescent="0.15">
      <c r="A671" s="3">
        <v>1030713</v>
      </c>
      <c r="B671" s="5" t="s">
        <v>809</v>
      </c>
      <c r="C671" s="43"/>
    </row>
    <row r="672" spans="1:3" ht="17.25" customHeight="1" x14ac:dyDescent="0.15">
      <c r="A672" s="3">
        <v>1030714</v>
      </c>
      <c r="B672" s="5" t="s">
        <v>810</v>
      </c>
      <c r="C672" s="42">
        <f>SUM(C673:C676)</f>
        <v>0</v>
      </c>
    </row>
    <row r="673" spans="1:3" ht="17.25" customHeight="1" x14ac:dyDescent="0.15">
      <c r="A673" s="3">
        <v>103071401</v>
      </c>
      <c r="B673" s="3" t="s">
        <v>811</v>
      </c>
      <c r="C673" s="43"/>
    </row>
    <row r="674" spans="1:3" ht="17.25" customHeight="1" x14ac:dyDescent="0.15">
      <c r="A674" s="3">
        <v>103071402</v>
      </c>
      <c r="B674" s="3" t="s">
        <v>812</v>
      </c>
      <c r="C674" s="43"/>
    </row>
    <row r="675" spans="1:3" ht="17.25" customHeight="1" x14ac:dyDescent="0.15">
      <c r="A675" s="3">
        <v>103071404</v>
      </c>
      <c r="B675" s="3" t="s">
        <v>813</v>
      </c>
      <c r="C675" s="43"/>
    </row>
    <row r="676" spans="1:3" ht="17.25" customHeight="1" x14ac:dyDescent="0.15">
      <c r="A676" s="3">
        <v>103071405</v>
      </c>
      <c r="B676" s="3" t="s">
        <v>814</v>
      </c>
      <c r="C676" s="43"/>
    </row>
    <row r="677" spans="1:3" ht="17.25" customHeight="1" x14ac:dyDescent="0.15">
      <c r="A677" s="3">
        <v>1030715</v>
      </c>
      <c r="B677" s="5" t="s">
        <v>815</v>
      </c>
      <c r="C677" s="43"/>
    </row>
    <row r="678" spans="1:3" ht="17.25" customHeight="1" x14ac:dyDescent="0.15">
      <c r="A678" s="3">
        <v>1030716</v>
      </c>
      <c r="B678" s="5" t="s">
        <v>816</v>
      </c>
      <c r="C678" s="43"/>
    </row>
    <row r="679" spans="1:3" ht="17.25" customHeight="1" x14ac:dyDescent="0.15">
      <c r="A679" s="3">
        <v>1030717</v>
      </c>
      <c r="B679" s="5" t="s">
        <v>817</v>
      </c>
      <c r="C679" s="43"/>
    </row>
    <row r="680" spans="1:3" ht="17.25" customHeight="1" x14ac:dyDescent="0.15">
      <c r="A680" s="3">
        <v>1030718</v>
      </c>
      <c r="B680" s="5" t="s">
        <v>818</v>
      </c>
      <c r="C680" s="43"/>
    </row>
    <row r="681" spans="1:3" ht="17.25" customHeight="1" x14ac:dyDescent="0.15">
      <c r="A681" s="3">
        <v>1030719</v>
      </c>
      <c r="B681" s="5" t="s">
        <v>819</v>
      </c>
      <c r="C681" s="42">
        <f>SUM(C682:C683)</f>
        <v>114</v>
      </c>
    </row>
    <row r="682" spans="1:3" ht="17.25" customHeight="1" x14ac:dyDescent="0.15">
      <c r="A682" s="3">
        <v>103071901</v>
      </c>
      <c r="B682" s="3" t="s">
        <v>820</v>
      </c>
      <c r="C682" s="43"/>
    </row>
    <row r="683" spans="1:3" ht="17.25" customHeight="1" x14ac:dyDescent="0.15">
      <c r="A683" s="3">
        <v>103071999</v>
      </c>
      <c r="B683" s="3" t="s">
        <v>821</v>
      </c>
      <c r="C683" s="43">
        <v>114</v>
      </c>
    </row>
    <row r="684" spans="1:3" ht="17.25" customHeight="1" x14ac:dyDescent="0.15">
      <c r="A684" s="3">
        <v>1030720</v>
      </c>
      <c r="B684" s="5" t="s">
        <v>822</v>
      </c>
      <c r="C684" s="43"/>
    </row>
    <row r="685" spans="1:3" ht="17.25" customHeight="1" x14ac:dyDescent="0.15">
      <c r="A685" s="3">
        <v>1030721</v>
      </c>
      <c r="B685" s="5" t="s">
        <v>823</v>
      </c>
      <c r="C685" s="42">
        <f>SUM(C686:C688)</f>
        <v>8</v>
      </c>
    </row>
    <row r="686" spans="1:3" ht="17.25" customHeight="1" x14ac:dyDescent="0.15">
      <c r="A686" s="3">
        <v>103072101</v>
      </c>
      <c r="B686" s="3" t="s">
        <v>824</v>
      </c>
      <c r="C686" s="43">
        <v>8</v>
      </c>
    </row>
    <row r="687" spans="1:3" ht="17.25" customHeight="1" x14ac:dyDescent="0.15">
      <c r="A687" s="3">
        <v>103072102</v>
      </c>
      <c r="B687" s="3" t="s">
        <v>825</v>
      </c>
      <c r="C687" s="43"/>
    </row>
    <row r="688" spans="1:3" ht="17.25" customHeight="1" x14ac:dyDescent="0.15">
      <c r="A688" s="3">
        <v>103072199</v>
      </c>
      <c r="B688" s="3" t="s">
        <v>826</v>
      </c>
      <c r="C688" s="43"/>
    </row>
    <row r="689" spans="1:3" ht="17.25" customHeight="1" x14ac:dyDescent="0.15">
      <c r="A689" s="3">
        <v>1030799</v>
      </c>
      <c r="B689" s="5" t="s">
        <v>827</v>
      </c>
      <c r="C689" s="43">
        <v>15991</v>
      </c>
    </row>
    <row r="690" spans="1:3" ht="17.25" customHeight="1" x14ac:dyDescent="0.15">
      <c r="A690" s="3">
        <v>10308</v>
      </c>
      <c r="B690" s="5" t="s">
        <v>828</v>
      </c>
      <c r="C690" s="42">
        <f>SUM(C691:C692)</f>
        <v>40</v>
      </c>
    </row>
    <row r="691" spans="1:3" ht="17.25" customHeight="1" x14ac:dyDescent="0.15">
      <c r="A691" s="3">
        <v>1030801</v>
      </c>
      <c r="B691" s="5" t="s">
        <v>829</v>
      </c>
      <c r="C691" s="43"/>
    </row>
    <row r="692" spans="1:3" ht="17.25" customHeight="1" x14ac:dyDescent="0.15">
      <c r="A692" s="3">
        <v>1030802</v>
      </c>
      <c r="B692" s="5" t="s">
        <v>830</v>
      </c>
      <c r="C692" s="43">
        <v>40</v>
      </c>
    </row>
    <row r="693" spans="1:3" ht="17.25" customHeight="1" x14ac:dyDescent="0.15">
      <c r="A693" s="3">
        <v>10309</v>
      </c>
      <c r="B693" s="5" t="s">
        <v>831</v>
      </c>
      <c r="C693" s="42">
        <f>SUM(C694:C698)</f>
        <v>1126</v>
      </c>
    </row>
    <row r="694" spans="1:3" ht="17.25" customHeight="1" x14ac:dyDescent="0.15">
      <c r="A694" s="3">
        <v>1030901</v>
      </c>
      <c r="B694" s="5" t="s">
        <v>832</v>
      </c>
      <c r="C694" s="43"/>
    </row>
    <row r="695" spans="1:3" ht="17.25" customHeight="1" x14ac:dyDescent="0.15">
      <c r="A695" s="3">
        <v>1030902</v>
      </c>
      <c r="B695" s="5" t="s">
        <v>833</v>
      </c>
      <c r="C695" s="43"/>
    </row>
    <row r="696" spans="1:3" ht="17.25" customHeight="1" x14ac:dyDescent="0.15">
      <c r="A696" s="3">
        <v>1030903</v>
      </c>
      <c r="B696" s="5" t="s">
        <v>834</v>
      </c>
      <c r="C696" s="43">
        <v>1126</v>
      </c>
    </row>
    <row r="697" spans="1:3" ht="17.25" customHeight="1" x14ac:dyDescent="0.15">
      <c r="A697" s="3">
        <v>1030904</v>
      </c>
      <c r="B697" s="5" t="s">
        <v>835</v>
      </c>
      <c r="C697" s="43"/>
    </row>
    <row r="698" spans="1:3" ht="17.25" customHeight="1" x14ac:dyDescent="0.15">
      <c r="A698" s="3">
        <v>1030999</v>
      </c>
      <c r="B698" s="5" t="s">
        <v>836</v>
      </c>
      <c r="C698" s="43"/>
    </row>
    <row r="699" spans="1:3" ht="17.25" customHeight="1" x14ac:dyDescent="0.15">
      <c r="A699" s="3">
        <v>10399</v>
      </c>
      <c r="B699" s="5" t="s">
        <v>837</v>
      </c>
      <c r="C699" s="42">
        <f>SUM(C700:C707)</f>
        <v>156</v>
      </c>
    </row>
    <row r="700" spans="1:3" ht="17.25" customHeight="1" x14ac:dyDescent="0.15">
      <c r="A700" s="3">
        <v>1039904</v>
      </c>
      <c r="B700" s="5" t="s">
        <v>838</v>
      </c>
      <c r="C700" s="43"/>
    </row>
    <row r="701" spans="1:3" ht="17.25" customHeight="1" x14ac:dyDescent="0.15">
      <c r="A701" s="3">
        <v>1039907</v>
      </c>
      <c r="B701" s="5" t="s">
        <v>839</v>
      </c>
      <c r="C701" s="43"/>
    </row>
    <row r="702" spans="1:3" ht="17.25" customHeight="1" x14ac:dyDescent="0.15">
      <c r="A702" s="3">
        <v>1039908</v>
      </c>
      <c r="B702" s="5" t="s">
        <v>840</v>
      </c>
      <c r="C702" s="43"/>
    </row>
    <row r="703" spans="1:3" ht="17.25" customHeight="1" x14ac:dyDescent="0.15">
      <c r="A703" s="3">
        <v>1039912</v>
      </c>
      <c r="B703" s="5" t="s">
        <v>841</v>
      </c>
      <c r="C703" s="43"/>
    </row>
    <row r="704" spans="1:3" ht="17.25" customHeight="1" x14ac:dyDescent="0.15">
      <c r="A704" s="3">
        <v>1039913</v>
      </c>
      <c r="B704" s="5" t="s">
        <v>842</v>
      </c>
      <c r="C704" s="43"/>
    </row>
    <row r="705" spans="1:3" ht="17.25" customHeight="1" x14ac:dyDescent="0.15">
      <c r="A705" s="3">
        <v>1039914</v>
      </c>
      <c r="B705" s="5" t="s">
        <v>843</v>
      </c>
      <c r="C705" s="43"/>
    </row>
    <row r="706" spans="1:3" ht="17.25" customHeight="1" x14ac:dyDescent="0.15">
      <c r="A706" s="3">
        <v>1039915</v>
      </c>
      <c r="B706" s="5" t="s">
        <v>844</v>
      </c>
      <c r="C706" s="43"/>
    </row>
    <row r="707" spans="1:3" ht="17.25" customHeight="1" x14ac:dyDescent="0.15">
      <c r="A707" s="3">
        <v>1039999</v>
      </c>
      <c r="B707" s="5" t="s">
        <v>845</v>
      </c>
      <c r="C707" s="43">
        <v>156</v>
      </c>
    </row>
  </sheetData>
  <sheetProtection objects="1" autoFilter="0"/>
  <mergeCells count="3">
    <mergeCell ref="A1:C1"/>
    <mergeCell ref="A2:C2"/>
    <mergeCell ref="A3:C3"/>
  </mergeCells>
  <phoneticPr fontId="9" type="noConversion"/>
  <dataValidations count="1">
    <dataValidation type="decimal" allowBlank="1" showInputMessage="1" showErrorMessage="1" sqref="C5:C707">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7"/>
  <sheetViews>
    <sheetView showGridLines="0" showZeros="0" defaultGridColor="0" topLeftCell="A259" colorId="8" workbookViewId="0">
      <selection activeCell="C294" sqref="C294"/>
    </sheetView>
  </sheetViews>
  <sheetFormatPr defaultColWidth="12.125" defaultRowHeight="17.100000000000001" customHeight="1" x14ac:dyDescent="0.15"/>
  <cols>
    <col min="1" max="1" width="9.875" style="41" customWidth="1"/>
    <col min="2" max="2" width="54.25" style="41" customWidth="1"/>
    <col min="3" max="3" width="26" style="41" customWidth="1"/>
  </cols>
  <sheetData>
    <row r="1" spans="1:3" ht="33.75" customHeight="1" x14ac:dyDescent="0.15">
      <c r="A1" s="98" t="str">
        <f>'##BASEINFO'!$B$2&amp;"度"&amp;'##BASEINFO'!$B$7&amp;"一般公共预算支出决算功能分类录入表"</f>
        <v>2023年度龙山县一般公共预算支出决算功能分类录入表</v>
      </c>
      <c r="B1" s="98"/>
      <c r="C1" s="98"/>
    </row>
    <row r="2" spans="1:3" ht="17.25" customHeight="1" x14ac:dyDescent="0.15">
      <c r="A2" s="99" t="s">
        <v>159</v>
      </c>
      <c r="B2" s="99"/>
      <c r="C2" s="99"/>
    </row>
    <row r="3" spans="1:3" ht="17.25" customHeight="1" x14ac:dyDescent="0.15">
      <c r="A3" s="99" t="s">
        <v>172</v>
      </c>
      <c r="B3" s="99"/>
      <c r="C3" s="99"/>
    </row>
    <row r="4" spans="1:3" ht="17.25" customHeight="1" x14ac:dyDescent="0.15">
      <c r="A4" s="4" t="s">
        <v>173</v>
      </c>
      <c r="B4" s="4" t="s">
        <v>174</v>
      </c>
      <c r="C4" s="4" t="s">
        <v>175</v>
      </c>
    </row>
    <row r="5" spans="1:3" ht="17.25" customHeight="1" x14ac:dyDescent="0.15">
      <c r="A5" s="3"/>
      <c r="B5" s="4" t="s">
        <v>846</v>
      </c>
      <c r="C5" s="42">
        <f>SUM(C6,C235,C275,C294,C384,C436,C492,C549,C677,C750,C827,C850,C957,C1015,C1079,C1099,C1129,C1139,C1184,C1205,C1249,C1299,C1302,C1314)</f>
        <v>624696</v>
      </c>
    </row>
    <row r="6" spans="1:3" ht="17.25" customHeight="1" x14ac:dyDescent="0.15">
      <c r="A6" s="3">
        <v>201</v>
      </c>
      <c r="B6" s="5" t="s">
        <v>847</v>
      </c>
      <c r="C6" s="42">
        <f>SUM(C7+C19+C28+C39+C50+C61+C72+C80+C89+C102+C111+C122+C134+C141+C149+C155+C162+C169+C176+C183+C190+C198+C204+C210+C217+C232)</f>
        <v>54779</v>
      </c>
    </row>
    <row r="7" spans="1:3" ht="17.25" customHeight="1" x14ac:dyDescent="0.15">
      <c r="A7" s="3">
        <v>20101</v>
      </c>
      <c r="B7" s="5" t="s">
        <v>848</v>
      </c>
      <c r="C7" s="42">
        <f>SUM(C8:C18)</f>
        <v>1000</v>
      </c>
    </row>
    <row r="8" spans="1:3" ht="17.25" customHeight="1" x14ac:dyDescent="0.15">
      <c r="A8" s="3">
        <v>2010101</v>
      </c>
      <c r="B8" s="3" t="s">
        <v>849</v>
      </c>
      <c r="C8" s="44">
        <v>956</v>
      </c>
    </row>
    <row r="9" spans="1:3" ht="17.25" customHeight="1" x14ac:dyDescent="0.15">
      <c r="A9" s="3">
        <v>2010102</v>
      </c>
      <c r="B9" s="3" t="s">
        <v>850</v>
      </c>
      <c r="C9" s="44"/>
    </row>
    <row r="10" spans="1:3" ht="17.25" customHeight="1" x14ac:dyDescent="0.15">
      <c r="A10" s="3">
        <v>2010103</v>
      </c>
      <c r="B10" s="3" t="s">
        <v>851</v>
      </c>
      <c r="C10" s="44">
        <v>18</v>
      </c>
    </row>
    <row r="11" spans="1:3" ht="17.25" customHeight="1" x14ac:dyDescent="0.15">
      <c r="A11" s="3">
        <v>2010104</v>
      </c>
      <c r="B11" s="3" t="s">
        <v>852</v>
      </c>
      <c r="C11" s="44"/>
    </row>
    <row r="12" spans="1:3" ht="17.25" customHeight="1" x14ac:dyDescent="0.15">
      <c r="A12" s="3">
        <v>2010105</v>
      </c>
      <c r="B12" s="3" t="s">
        <v>853</v>
      </c>
      <c r="C12" s="44">
        <v>9</v>
      </c>
    </row>
    <row r="13" spans="1:3" ht="17.25" customHeight="1" x14ac:dyDescent="0.15">
      <c r="A13" s="3">
        <v>2010106</v>
      </c>
      <c r="B13" s="3" t="s">
        <v>854</v>
      </c>
      <c r="C13" s="44"/>
    </row>
    <row r="14" spans="1:3" ht="17.25" customHeight="1" x14ac:dyDescent="0.15">
      <c r="A14" s="3">
        <v>2010107</v>
      </c>
      <c r="B14" s="3" t="s">
        <v>855</v>
      </c>
      <c r="C14" s="44"/>
    </row>
    <row r="15" spans="1:3" ht="17.25" customHeight="1" x14ac:dyDescent="0.15">
      <c r="A15" s="3">
        <v>2010108</v>
      </c>
      <c r="B15" s="3" t="s">
        <v>856</v>
      </c>
      <c r="C15" s="44"/>
    </row>
    <row r="16" spans="1:3" ht="17.25" customHeight="1" x14ac:dyDescent="0.15">
      <c r="A16" s="3">
        <v>2010109</v>
      </c>
      <c r="B16" s="3" t="s">
        <v>857</v>
      </c>
      <c r="C16" s="44"/>
    </row>
    <row r="17" spans="1:3" ht="17.25" customHeight="1" x14ac:dyDescent="0.15">
      <c r="A17" s="3">
        <v>2010150</v>
      </c>
      <c r="B17" s="3" t="s">
        <v>858</v>
      </c>
      <c r="C17" s="44">
        <v>4</v>
      </c>
    </row>
    <row r="18" spans="1:3" ht="17.25" customHeight="1" x14ac:dyDescent="0.15">
      <c r="A18" s="3">
        <v>2010199</v>
      </c>
      <c r="B18" s="3" t="s">
        <v>859</v>
      </c>
      <c r="C18" s="44">
        <v>13</v>
      </c>
    </row>
    <row r="19" spans="1:3" ht="17.25" customHeight="1" x14ac:dyDescent="0.15">
      <c r="A19" s="3">
        <v>20102</v>
      </c>
      <c r="B19" s="5" t="s">
        <v>860</v>
      </c>
      <c r="C19" s="42">
        <f>SUM(C20:C27)</f>
        <v>652</v>
      </c>
    </row>
    <row r="20" spans="1:3" ht="17.25" customHeight="1" x14ac:dyDescent="0.15">
      <c r="A20" s="3">
        <v>2010201</v>
      </c>
      <c r="B20" s="3" t="s">
        <v>849</v>
      </c>
      <c r="C20" s="44">
        <v>499</v>
      </c>
    </row>
    <row r="21" spans="1:3" ht="17.25" customHeight="1" x14ac:dyDescent="0.15">
      <c r="A21" s="3">
        <v>2010202</v>
      </c>
      <c r="B21" s="3" t="s">
        <v>850</v>
      </c>
      <c r="C21" s="44">
        <v>140</v>
      </c>
    </row>
    <row r="22" spans="1:3" ht="17.25" customHeight="1" x14ac:dyDescent="0.15">
      <c r="A22" s="3">
        <v>2010203</v>
      </c>
      <c r="B22" s="3" t="s">
        <v>851</v>
      </c>
      <c r="C22" s="44"/>
    </row>
    <row r="23" spans="1:3" ht="17.25" customHeight="1" x14ac:dyDescent="0.15">
      <c r="A23" s="3">
        <v>2010204</v>
      </c>
      <c r="B23" s="3" t="s">
        <v>861</v>
      </c>
      <c r="C23" s="44"/>
    </row>
    <row r="24" spans="1:3" ht="17.25" customHeight="1" x14ac:dyDescent="0.15">
      <c r="A24" s="3">
        <v>2010205</v>
      </c>
      <c r="B24" s="3" t="s">
        <v>862</v>
      </c>
      <c r="C24" s="44"/>
    </row>
    <row r="25" spans="1:3" ht="17.25" customHeight="1" x14ac:dyDescent="0.15">
      <c r="A25" s="3">
        <v>2010206</v>
      </c>
      <c r="B25" s="3" t="s">
        <v>863</v>
      </c>
      <c r="C25" s="44"/>
    </row>
    <row r="26" spans="1:3" ht="17.25" customHeight="1" x14ac:dyDescent="0.15">
      <c r="A26" s="3">
        <v>2010250</v>
      </c>
      <c r="B26" s="3" t="s">
        <v>858</v>
      </c>
      <c r="C26" s="44">
        <v>13</v>
      </c>
    </row>
    <row r="27" spans="1:3" ht="17.25" customHeight="1" x14ac:dyDescent="0.15">
      <c r="A27" s="3">
        <v>2010299</v>
      </c>
      <c r="B27" s="3" t="s">
        <v>864</v>
      </c>
      <c r="C27" s="44"/>
    </row>
    <row r="28" spans="1:3" ht="17.25" customHeight="1" x14ac:dyDescent="0.15">
      <c r="A28" s="3">
        <v>20103</v>
      </c>
      <c r="B28" s="5" t="s">
        <v>865</v>
      </c>
      <c r="C28" s="42">
        <f>SUM(C29:C38)</f>
        <v>18903</v>
      </c>
    </row>
    <row r="29" spans="1:3" ht="17.25" customHeight="1" x14ac:dyDescent="0.15">
      <c r="A29" s="3">
        <v>2010301</v>
      </c>
      <c r="B29" s="3" t="s">
        <v>849</v>
      </c>
      <c r="C29" s="44">
        <v>12270</v>
      </c>
    </row>
    <row r="30" spans="1:3" ht="17.25" customHeight="1" x14ac:dyDescent="0.15">
      <c r="A30" s="3">
        <v>2010302</v>
      </c>
      <c r="B30" s="3" t="s">
        <v>850</v>
      </c>
      <c r="C30" s="44">
        <v>5568</v>
      </c>
    </row>
    <row r="31" spans="1:3" ht="17.25" customHeight="1" x14ac:dyDescent="0.15">
      <c r="A31" s="3">
        <v>2010303</v>
      </c>
      <c r="B31" s="3" t="s">
        <v>851</v>
      </c>
      <c r="C31" s="44">
        <v>3</v>
      </c>
    </row>
    <row r="32" spans="1:3" ht="17.25" customHeight="1" x14ac:dyDescent="0.15">
      <c r="A32" s="3">
        <v>2010304</v>
      </c>
      <c r="B32" s="3" t="s">
        <v>866</v>
      </c>
      <c r="C32" s="44"/>
    </row>
    <row r="33" spans="1:3" ht="17.25" customHeight="1" x14ac:dyDescent="0.15">
      <c r="A33" s="3">
        <v>2010305</v>
      </c>
      <c r="B33" s="3" t="s">
        <v>867</v>
      </c>
      <c r="C33" s="44"/>
    </row>
    <row r="34" spans="1:3" ht="17.25" customHeight="1" x14ac:dyDescent="0.15">
      <c r="A34" s="3">
        <v>2010306</v>
      </c>
      <c r="B34" s="3" t="s">
        <v>868</v>
      </c>
      <c r="C34" s="44"/>
    </row>
    <row r="35" spans="1:3" ht="17.25" customHeight="1" x14ac:dyDescent="0.15">
      <c r="A35" s="3">
        <v>2010308</v>
      </c>
      <c r="B35" s="3" t="s">
        <v>869</v>
      </c>
      <c r="C35" s="44">
        <v>769</v>
      </c>
    </row>
    <row r="36" spans="1:3" ht="17.25" customHeight="1" x14ac:dyDescent="0.15">
      <c r="A36" s="3">
        <v>2010309</v>
      </c>
      <c r="B36" s="3" t="s">
        <v>870</v>
      </c>
      <c r="C36" s="44"/>
    </row>
    <row r="37" spans="1:3" ht="17.25" customHeight="1" x14ac:dyDescent="0.15">
      <c r="A37" s="3">
        <v>2010350</v>
      </c>
      <c r="B37" s="3" t="s">
        <v>858</v>
      </c>
      <c r="C37" s="44">
        <v>159</v>
      </c>
    </row>
    <row r="38" spans="1:3" ht="17.25" customHeight="1" x14ac:dyDescent="0.15">
      <c r="A38" s="3">
        <v>2010399</v>
      </c>
      <c r="B38" s="3" t="s">
        <v>871</v>
      </c>
      <c r="C38" s="44">
        <v>134</v>
      </c>
    </row>
    <row r="39" spans="1:3" ht="17.25" customHeight="1" x14ac:dyDescent="0.15">
      <c r="A39" s="3">
        <v>20104</v>
      </c>
      <c r="B39" s="5" t="s">
        <v>872</v>
      </c>
      <c r="C39" s="42">
        <f>SUM(C40:C49)</f>
        <v>2872</v>
      </c>
    </row>
    <row r="40" spans="1:3" ht="17.25" customHeight="1" x14ac:dyDescent="0.15">
      <c r="A40" s="3">
        <v>2010401</v>
      </c>
      <c r="B40" s="3" t="s">
        <v>849</v>
      </c>
      <c r="C40" s="44">
        <v>838</v>
      </c>
    </row>
    <row r="41" spans="1:3" ht="17.25" customHeight="1" x14ac:dyDescent="0.15">
      <c r="A41" s="3">
        <v>2010402</v>
      </c>
      <c r="B41" s="3" t="s">
        <v>850</v>
      </c>
      <c r="C41" s="44"/>
    </row>
    <row r="42" spans="1:3" ht="17.25" customHeight="1" x14ac:dyDescent="0.15">
      <c r="A42" s="3">
        <v>2010403</v>
      </c>
      <c r="B42" s="3" t="s">
        <v>851</v>
      </c>
      <c r="C42" s="44"/>
    </row>
    <row r="43" spans="1:3" ht="17.25" customHeight="1" x14ac:dyDescent="0.15">
      <c r="A43" s="3">
        <v>2010404</v>
      </c>
      <c r="B43" s="3" t="s">
        <v>873</v>
      </c>
      <c r="C43" s="44"/>
    </row>
    <row r="44" spans="1:3" ht="17.25" customHeight="1" x14ac:dyDescent="0.15">
      <c r="A44" s="3">
        <v>2010405</v>
      </c>
      <c r="B44" s="3" t="s">
        <v>874</v>
      </c>
      <c r="C44" s="44"/>
    </row>
    <row r="45" spans="1:3" ht="17.25" customHeight="1" x14ac:dyDescent="0.15">
      <c r="A45" s="3">
        <v>2010406</v>
      </c>
      <c r="B45" s="3" t="s">
        <v>875</v>
      </c>
      <c r="C45" s="44"/>
    </row>
    <row r="46" spans="1:3" ht="17.25" customHeight="1" x14ac:dyDescent="0.15">
      <c r="A46" s="3">
        <v>2010407</v>
      </c>
      <c r="B46" s="3" t="s">
        <v>876</v>
      </c>
      <c r="C46" s="44"/>
    </row>
    <row r="47" spans="1:3" ht="17.25" customHeight="1" x14ac:dyDescent="0.15">
      <c r="A47" s="3">
        <v>2010408</v>
      </c>
      <c r="B47" s="3" t="s">
        <v>877</v>
      </c>
      <c r="C47" s="44"/>
    </row>
    <row r="48" spans="1:3" ht="17.25" customHeight="1" x14ac:dyDescent="0.15">
      <c r="A48" s="3">
        <v>2010450</v>
      </c>
      <c r="B48" s="3" t="s">
        <v>858</v>
      </c>
      <c r="C48" s="44">
        <v>32</v>
      </c>
    </row>
    <row r="49" spans="1:3" ht="17.25" customHeight="1" x14ac:dyDescent="0.15">
      <c r="A49" s="3">
        <v>2010499</v>
      </c>
      <c r="B49" s="3" t="s">
        <v>878</v>
      </c>
      <c r="C49" s="44">
        <v>2002</v>
      </c>
    </row>
    <row r="50" spans="1:3" ht="17.25" customHeight="1" x14ac:dyDescent="0.15">
      <c r="A50" s="3">
        <v>20105</v>
      </c>
      <c r="B50" s="5" t="s">
        <v>879</v>
      </c>
      <c r="C50" s="42">
        <f>SUM(C51:C60)</f>
        <v>321</v>
      </c>
    </row>
    <row r="51" spans="1:3" ht="17.25" customHeight="1" x14ac:dyDescent="0.15">
      <c r="A51" s="3">
        <v>2010501</v>
      </c>
      <c r="B51" s="3" t="s">
        <v>849</v>
      </c>
      <c r="C51" s="44">
        <v>221</v>
      </c>
    </row>
    <row r="52" spans="1:3" ht="17.25" customHeight="1" x14ac:dyDescent="0.15">
      <c r="A52" s="3">
        <v>2010502</v>
      </c>
      <c r="B52" s="3" t="s">
        <v>850</v>
      </c>
      <c r="C52" s="44">
        <v>20</v>
      </c>
    </row>
    <row r="53" spans="1:3" ht="17.25" customHeight="1" x14ac:dyDescent="0.15">
      <c r="A53" s="3">
        <v>2010503</v>
      </c>
      <c r="B53" s="3" t="s">
        <v>851</v>
      </c>
      <c r="C53" s="44"/>
    </row>
    <row r="54" spans="1:3" ht="17.25" customHeight="1" x14ac:dyDescent="0.15">
      <c r="A54" s="3">
        <v>2010504</v>
      </c>
      <c r="B54" s="3" t="s">
        <v>880</v>
      </c>
      <c r="C54" s="44"/>
    </row>
    <row r="55" spans="1:3" ht="17.25" customHeight="1" x14ac:dyDescent="0.15">
      <c r="A55" s="3">
        <v>2010505</v>
      </c>
      <c r="B55" s="3" t="s">
        <v>881</v>
      </c>
      <c r="C55" s="44"/>
    </row>
    <row r="56" spans="1:3" ht="17.25" customHeight="1" x14ac:dyDescent="0.15">
      <c r="A56" s="3">
        <v>2010506</v>
      </c>
      <c r="B56" s="3" t="s">
        <v>882</v>
      </c>
      <c r="C56" s="44"/>
    </row>
    <row r="57" spans="1:3" ht="17.25" customHeight="1" x14ac:dyDescent="0.15">
      <c r="A57" s="3">
        <v>2010507</v>
      </c>
      <c r="B57" s="3" t="s">
        <v>883</v>
      </c>
      <c r="C57" s="44">
        <v>61</v>
      </c>
    </row>
    <row r="58" spans="1:3" ht="17.25" customHeight="1" x14ac:dyDescent="0.15">
      <c r="A58" s="3">
        <v>2010508</v>
      </c>
      <c r="B58" s="3" t="s">
        <v>884</v>
      </c>
      <c r="C58" s="44"/>
    </row>
    <row r="59" spans="1:3" ht="17.25" customHeight="1" x14ac:dyDescent="0.15">
      <c r="A59" s="3">
        <v>2010550</v>
      </c>
      <c r="B59" s="3" t="s">
        <v>858</v>
      </c>
      <c r="C59" s="44"/>
    </row>
    <row r="60" spans="1:3" ht="17.25" customHeight="1" x14ac:dyDescent="0.15">
      <c r="A60" s="3">
        <v>2010599</v>
      </c>
      <c r="B60" s="3" t="s">
        <v>885</v>
      </c>
      <c r="C60" s="44">
        <v>19</v>
      </c>
    </row>
    <row r="61" spans="1:3" ht="17.25" customHeight="1" x14ac:dyDescent="0.15">
      <c r="A61" s="3">
        <v>20106</v>
      </c>
      <c r="B61" s="5" t="s">
        <v>886</v>
      </c>
      <c r="C61" s="42">
        <f>SUM(C62:C71)</f>
        <v>3550</v>
      </c>
    </row>
    <row r="62" spans="1:3" ht="17.25" customHeight="1" x14ac:dyDescent="0.15">
      <c r="A62" s="3">
        <v>2010601</v>
      </c>
      <c r="B62" s="3" t="s">
        <v>849</v>
      </c>
      <c r="C62" s="44">
        <v>3189</v>
      </c>
    </row>
    <row r="63" spans="1:3" ht="17.25" customHeight="1" x14ac:dyDescent="0.15">
      <c r="A63" s="3">
        <v>2010602</v>
      </c>
      <c r="B63" s="3" t="s">
        <v>850</v>
      </c>
      <c r="C63" s="44">
        <v>199</v>
      </c>
    </row>
    <row r="64" spans="1:3" ht="17.25" customHeight="1" x14ac:dyDescent="0.15">
      <c r="A64" s="3">
        <v>2010603</v>
      </c>
      <c r="B64" s="3" t="s">
        <v>851</v>
      </c>
      <c r="C64" s="44"/>
    </row>
    <row r="65" spans="1:3" ht="17.25" customHeight="1" x14ac:dyDescent="0.15">
      <c r="A65" s="3">
        <v>2010604</v>
      </c>
      <c r="B65" s="3" t="s">
        <v>887</v>
      </c>
      <c r="C65" s="44"/>
    </row>
    <row r="66" spans="1:3" ht="17.25" customHeight="1" x14ac:dyDescent="0.15">
      <c r="A66" s="3">
        <v>2010605</v>
      </c>
      <c r="B66" s="3" t="s">
        <v>888</v>
      </c>
      <c r="C66" s="44"/>
    </row>
    <row r="67" spans="1:3" ht="17.25" customHeight="1" x14ac:dyDescent="0.15">
      <c r="A67" s="3">
        <v>2010606</v>
      </c>
      <c r="B67" s="3" t="s">
        <v>889</v>
      </c>
      <c r="C67" s="44"/>
    </row>
    <row r="68" spans="1:3" ht="17.25" customHeight="1" x14ac:dyDescent="0.15">
      <c r="A68" s="3">
        <v>2010607</v>
      </c>
      <c r="B68" s="3" t="s">
        <v>890</v>
      </c>
      <c r="C68" s="44"/>
    </row>
    <row r="69" spans="1:3" ht="17.25" customHeight="1" x14ac:dyDescent="0.15">
      <c r="A69" s="3">
        <v>2010608</v>
      </c>
      <c r="B69" s="3" t="s">
        <v>891</v>
      </c>
      <c r="C69" s="44"/>
    </row>
    <row r="70" spans="1:3" ht="17.25" customHeight="1" x14ac:dyDescent="0.15">
      <c r="A70" s="3">
        <v>2010650</v>
      </c>
      <c r="B70" s="3" t="s">
        <v>858</v>
      </c>
      <c r="C70" s="44">
        <v>44</v>
      </c>
    </row>
    <row r="71" spans="1:3" ht="17.25" customHeight="1" x14ac:dyDescent="0.15">
      <c r="A71" s="3">
        <v>2010699</v>
      </c>
      <c r="B71" s="3" t="s">
        <v>892</v>
      </c>
      <c r="C71" s="44">
        <v>118</v>
      </c>
    </row>
    <row r="72" spans="1:3" ht="17.25" customHeight="1" x14ac:dyDescent="0.15">
      <c r="A72" s="3">
        <v>20107</v>
      </c>
      <c r="B72" s="5" t="s">
        <v>893</v>
      </c>
      <c r="C72" s="42">
        <f>SUM(C73:C79)</f>
        <v>0</v>
      </c>
    </row>
    <row r="73" spans="1:3" ht="17.25" customHeight="1" x14ac:dyDescent="0.15">
      <c r="A73" s="3">
        <v>2010701</v>
      </c>
      <c r="B73" s="3" t="s">
        <v>849</v>
      </c>
      <c r="C73" s="44"/>
    </row>
    <row r="74" spans="1:3" ht="17.25" customHeight="1" x14ac:dyDescent="0.15">
      <c r="A74" s="3">
        <v>2010702</v>
      </c>
      <c r="B74" s="3" t="s">
        <v>850</v>
      </c>
      <c r="C74" s="44"/>
    </row>
    <row r="75" spans="1:3" ht="17.25" customHeight="1" x14ac:dyDescent="0.15">
      <c r="A75" s="3">
        <v>2010703</v>
      </c>
      <c r="B75" s="3" t="s">
        <v>851</v>
      </c>
      <c r="C75" s="44"/>
    </row>
    <row r="76" spans="1:3" ht="17.25" customHeight="1" x14ac:dyDescent="0.15">
      <c r="A76" s="3">
        <v>2010709</v>
      </c>
      <c r="B76" s="3" t="s">
        <v>890</v>
      </c>
      <c r="C76" s="44"/>
    </row>
    <row r="77" spans="1:3" ht="17.25" customHeight="1" x14ac:dyDescent="0.15">
      <c r="A77" s="3">
        <v>2010710</v>
      </c>
      <c r="B77" s="3" t="s">
        <v>894</v>
      </c>
      <c r="C77" s="44"/>
    </row>
    <row r="78" spans="1:3" ht="17.25" customHeight="1" x14ac:dyDescent="0.15">
      <c r="A78" s="3">
        <v>2010750</v>
      </c>
      <c r="B78" s="3" t="s">
        <v>858</v>
      </c>
      <c r="C78" s="44"/>
    </row>
    <row r="79" spans="1:3" ht="17.25" customHeight="1" x14ac:dyDescent="0.15">
      <c r="A79" s="3">
        <v>2010799</v>
      </c>
      <c r="B79" s="3" t="s">
        <v>895</v>
      </c>
      <c r="C79" s="44"/>
    </row>
    <row r="80" spans="1:3" ht="17.25" customHeight="1" x14ac:dyDescent="0.15">
      <c r="A80" s="3">
        <v>20108</v>
      </c>
      <c r="B80" s="5" t="s">
        <v>896</v>
      </c>
      <c r="C80" s="42">
        <f>SUM(C81:C88)</f>
        <v>610</v>
      </c>
    </row>
    <row r="81" spans="1:3" ht="17.25" customHeight="1" x14ac:dyDescent="0.15">
      <c r="A81" s="3">
        <v>2010801</v>
      </c>
      <c r="B81" s="3" t="s">
        <v>849</v>
      </c>
      <c r="C81" s="44">
        <v>448</v>
      </c>
    </row>
    <row r="82" spans="1:3" ht="17.25" customHeight="1" x14ac:dyDescent="0.15">
      <c r="A82" s="3">
        <v>2010802</v>
      </c>
      <c r="B82" s="3" t="s">
        <v>850</v>
      </c>
      <c r="C82" s="44">
        <v>139</v>
      </c>
    </row>
    <row r="83" spans="1:3" ht="17.25" customHeight="1" x14ac:dyDescent="0.15">
      <c r="A83" s="3">
        <v>2010803</v>
      </c>
      <c r="B83" s="3" t="s">
        <v>851</v>
      </c>
      <c r="C83" s="44"/>
    </row>
    <row r="84" spans="1:3" ht="17.25" customHeight="1" x14ac:dyDescent="0.15">
      <c r="A84" s="3">
        <v>2010804</v>
      </c>
      <c r="B84" s="3" t="s">
        <v>897</v>
      </c>
      <c r="C84" s="44"/>
    </row>
    <row r="85" spans="1:3" ht="17.25" customHeight="1" x14ac:dyDescent="0.15">
      <c r="A85" s="3">
        <v>2010805</v>
      </c>
      <c r="B85" s="3" t="s">
        <v>898</v>
      </c>
      <c r="C85" s="44"/>
    </row>
    <row r="86" spans="1:3" ht="17.25" customHeight="1" x14ac:dyDescent="0.15">
      <c r="A86" s="3">
        <v>2010806</v>
      </c>
      <c r="B86" s="3" t="s">
        <v>890</v>
      </c>
      <c r="C86" s="44"/>
    </row>
    <row r="87" spans="1:3" ht="17.25" customHeight="1" x14ac:dyDescent="0.15">
      <c r="A87" s="3">
        <v>2010850</v>
      </c>
      <c r="B87" s="3" t="s">
        <v>858</v>
      </c>
      <c r="C87" s="44">
        <v>23</v>
      </c>
    </row>
    <row r="88" spans="1:3" ht="17.25" customHeight="1" x14ac:dyDescent="0.15">
      <c r="A88" s="3">
        <v>2010899</v>
      </c>
      <c r="B88" s="3" t="s">
        <v>899</v>
      </c>
      <c r="C88" s="44"/>
    </row>
    <row r="89" spans="1:3" ht="17.25" customHeight="1" x14ac:dyDescent="0.15">
      <c r="A89" s="3">
        <v>20109</v>
      </c>
      <c r="B89" s="5" t="s">
        <v>900</v>
      </c>
      <c r="C89" s="42">
        <f>SUM(C90:C101)</f>
        <v>0</v>
      </c>
    </row>
    <row r="90" spans="1:3" ht="17.25" customHeight="1" x14ac:dyDescent="0.15">
      <c r="A90" s="3">
        <v>2010901</v>
      </c>
      <c r="B90" s="3" t="s">
        <v>849</v>
      </c>
      <c r="C90" s="44"/>
    </row>
    <row r="91" spans="1:3" ht="17.25" customHeight="1" x14ac:dyDescent="0.15">
      <c r="A91" s="3">
        <v>2010902</v>
      </c>
      <c r="B91" s="3" t="s">
        <v>850</v>
      </c>
      <c r="C91" s="44"/>
    </row>
    <row r="92" spans="1:3" ht="17.25" customHeight="1" x14ac:dyDescent="0.15">
      <c r="A92" s="3">
        <v>2010903</v>
      </c>
      <c r="B92" s="3" t="s">
        <v>851</v>
      </c>
      <c r="C92" s="44"/>
    </row>
    <row r="93" spans="1:3" ht="17.25" customHeight="1" x14ac:dyDescent="0.15">
      <c r="A93" s="3">
        <v>2010905</v>
      </c>
      <c r="B93" s="3" t="s">
        <v>901</v>
      </c>
      <c r="C93" s="44"/>
    </row>
    <row r="94" spans="1:3" ht="17.25" customHeight="1" x14ac:dyDescent="0.15">
      <c r="A94" s="3">
        <v>2010907</v>
      </c>
      <c r="B94" s="3" t="s">
        <v>902</v>
      </c>
      <c r="C94" s="44"/>
    </row>
    <row r="95" spans="1:3" ht="17.25" customHeight="1" x14ac:dyDescent="0.15">
      <c r="A95" s="3">
        <v>2010908</v>
      </c>
      <c r="B95" s="3" t="s">
        <v>890</v>
      </c>
      <c r="C95" s="44"/>
    </row>
    <row r="96" spans="1:3" ht="17.25" customHeight="1" x14ac:dyDescent="0.15">
      <c r="A96" s="3">
        <v>2010909</v>
      </c>
      <c r="B96" s="3" t="s">
        <v>903</v>
      </c>
      <c r="C96" s="44"/>
    </row>
    <row r="97" spans="1:3" ht="17.25" customHeight="1" x14ac:dyDescent="0.15">
      <c r="A97" s="3">
        <v>2010910</v>
      </c>
      <c r="B97" s="3" t="s">
        <v>904</v>
      </c>
      <c r="C97" s="44"/>
    </row>
    <row r="98" spans="1:3" ht="17.25" customHeight="1" x14ac:dyDescent="0.15">
      <c r="A98" s="3">
        <v>2010911</v>
      </c>
      <c r="B98" s="3" t="s">
        <v>905</v>
      </c>
      <c r="C98" s="44"/>
    </row>
    <row r="99" spans="1:3" ht="17.25" customHeight="1" x14ac:dyDescent="0.15">
      <c r="A99" s="3">
        <v>2010912</v>
      </c>
      <c r="B99" s="3" t="s">
        <v>906</v>
      </c>
      <c r="C99" s="44"/>
    </row>
    <row r="100" spans="1:3" ht="17.25" customHeight="1" x14ac:dyDescent="0.15">
      <c r="A100" s="3">
        <v>2010950</v>
      </c>
      <c r="B100" s="3" t="s">
        <v>858</v>
      </c>
      <c r="C100" s="44"/>
    </row>
    <row r="101" spans="1:3" ht="17.25" customHeight="1" x14ac:dyDescent="0.15">
      <c r="A101" s="3">
        <v>2010999</v>
      </c>
      <c r="B101" s="3" t="s">
        <v>907</v>
      </c>
      <c r="C101" s="44"/>
    </row>
    <row r="102" spans="1:3" ht="17.25" customHeight="1" x14ac:dyDescent="0.15">
      <c r="A102" s="3">
        <v>20111</v>
      </c>
      <c r="B102" s="5" t="s">
        <v>908</v>
      </c>
      <c r="C102" s="42">
        <f>SUM(C103:C110)</f>
        <v>1835</v>
      </c>
    </row>
    <row r="103" spans="1:3" ht="17.25" customHeight="1" x14ac:dyDescent="0.15">
      <c r="A103" s="3">
        <v>2011101</v>
      </c>
      <c r="B103" s="3" t="s">
        <v>849</v>
      </c>
      <c r="C103" s="44">
        <v>1485</v>
      </c>
    </row>
    <row r="104" spans="1:3" ht="17.25" customHeight="1" x14ac:dyDescent="0.15">
      <c r="A104" s="3">
        <v>2011102</v>
      </c>
      <c r="B104" s="3" t="s">
        <v>850</v>
      </c>
      <c r="C104" s="44">
        <v>264</v>
      </c>
    </row>
    <row r="105" spans="1:3" ht="17.25" customHeight="1" x14ac:dyDescent="0.15">
      <c r="A105" s="3">
        <v>2011103</v>
      </c>
      <c r="B105" s="3" t="s">
        <v>851</v>
      </c>
      <c r="C105" s="44"/>
    </row>
    <row r="106" spans="1:3" ht="17.25" customHeight="1" x14ac:dyDescent="0.15">
      <c r="A106" s="3">
        <v>2011104</v>
      </c>
      <c r="B106" s="3" t="s">
        <v>909</v>
      </c>
      <c r="C106" s="44">
        <v>29</v>
      </c>
    </row>
    <row r="107" spans="1:3" ht="17.25" customHeight="1" x14ac:dyDescent="0.15">
      <c r="A107" s="3">
        <v>2011105</v>
      </c>
      <c r="B107" s="3" t="s">
        <v>910</v>
      </c>
      <c r="C107" s="44"/>
    </row>
    <row r="108" spans="1:3" ht="17.25" customHeight="1" x14ac:dyDescent="0.15">
      <c r="A108" s="3">
        <v>2011106</v>
      </c>
      <c r="B108" s="3" t="s">
        <v>911</v>
      </c>
      <c r="C108" s="44"/>
    </row>
    <row r="109" spans="1:3" ht="17.25" customHeight="1" x14ac:dyDescent="0.15">
      <c r="A109" s="3">
        <v>2011150</v>
      </c>
      <c r="B109" s="3" t="s">
        <v>858</v>
      </c>
      <c r="C109" s="44">
        <v>14</v>
      </c>
    </row>
    <row r="110" spans="1:3" ht="17.25" customHeight="1" x14ac:dyDescent="0.15">
      <c r="A110" s="3">
        <v>2011199</v>
      </c>
      <c r="B110" s="3" t="s">
        <v>912</v>
      </c>
      <c r="C110" s="44">
        <v>43</v>
      </c>
    </row>
    <row r="111" spans="1:3" ht="17.25" customHeight="1" x14ac:dyDescent="0.15">
      <c r="A111" s="3">
        <v>20113</v>
      </c>
      <c r="B111" s="5" t="s">
        <v>913</v>
      </c>
      <c r="C111" s="42">
        <f>SUM(C112:C121)</f>
        <v>73</v>
      </c>
    </row>
    <row r="112" spans="1:3" ht="17.25" customHeight="1" x14ac:dyDescent="0.15">
      <c r="A112" s="3">
        <v>2011301</v>
      </c>
      <c r="B112" s="3" t="s">
        <v>849</v>
      </c>
      <c r="C112" s="44">
        <v>47</v>
      </c>
    </row>
    <row r="113" spans="1:3" ht="17.25" customHeight="1" x14ac:dyDescent="0.15">
      <c r="A113" s="3">
        <v>2011302</v>
      </c>
      <c r="B113" s="3" t="s">
        <v>850</v>
      </c>
      <c r="C113" s="44"/>
    </row>
    <row r="114" spans="1:3" ht="17.25" customHeight="1" x14ac:dyDescent="0.15">
      <c r="A114" s="3">
        <v>2011303</v>
      </c>
      <c r="B114" s="3" t="s">
        <v>851</v>
      </c>
      <c r="C114" s="44"/>
    </row>
    <row r="115" spans="1:3" ht="17.25" customHeight="1" x14ac:dyDescent="0.15">
      <c r="A115" s="3">
        <v>2011304</v>
      </c>
      <c r="B115" s="3" t="s">
        <v>914</v>
      </c>
      <c r="C115" s="44"/>
    </row>
    <row r="116" spans="1:3" ht="17.25" customHeight="1" x14ac:dyDescent="0.15">
      <c r="A116" s="3">
        <v>2011305</v>
      </c>
      <c r="B116" s="3" t="s">
        <v>915</v>
      </c>
      <c r="C116" s="44"/>
    </row>
    <row r="117" spans="1:3" ht="17.25" customHeight="1" x14ac:dyDescent="0.15">
      <c r="A117" s="3">
        <v>2011306</v>
      </c>
      <c r="B117" s="3" t="s">
        <v>916</v>
      </c>
      <c r="C117" s="44"/>
    </row>
    <row r="118" spans="1:3" ht="17.25" customHeight="1" x14ac:dyDescent="0.15">
      <c r="A118" s="3">
        <v>2011307</v>
      </c>
      <c r="B118" s="3" t="s">
        <v>917</v>
      </c>
      <c r="C118" s="44"/>
    </row>
    <row r="119" spans="1:3" ht="17.25" customHeight="1" x14ac:dyDescent="0.15">
      <c r="A119" s="3">
        <v>2011308</v>
      </c>
      <c r="B119" s="3" t="s">
        <v>918</v>
      </c>
      <c r="C119" s="44">
        <v>16</v>
      </c>
    </row>
    <row r="120" spans="1:3" ht="17.25" customHeight="1" x14ac:dyDescent="0.15">
      <c r="A120" s="3">
        <v>2011350</v>
      </c>
      <c r="B120" s="3" t="s">
        <v>858</v>
      </c>
      <c r="C120" s="44"/>
    </row>
    <row r="121" spans="1:3" ht="17.25" customHeight="1" x14ac:dyDescent="0.15">
      <c r="A121" s="3">
        <v>2011399</v>
      </c>
      <c r="B121" s="3" t="s">
        <v>919</v>
      </c>
      <c r="C121" s="44">
        <v>10</v>
      </c>
    </row>
    <row r="122" spans="1:3" ht="17.25" customHeight="1" x14ac:dyDescent="0.15">
      <c r="A122" s="3">
        <v>20114</v>
      </c>
      <c r="B122" s="5" t="s">
        <v>920</v>
      </c>
      <c r="C122" s="42">
        <f>SUM(C123:C133)</f>
        <v>0</v>
      </c>
    </row>
    <row r="123" spans="1:3" ht="17.25" customHeight="1" x14ac:dyDescent="0.15">
      <c r="A123" s="3">
        <v>2011401</v>
      </c>
      <c r="B123" s="3" t="s">
        <v>849</v>
      </c>
      <c r="C123" s="44"/>
    </row>
    <row r="124" spans="1:3" ht="17.25" customHeight="1" x14ac:dyDescent="0.15">
      <c r="A124" s="3">
        <v>2011402</v>
      </c>
      <c r="B124" s="3" t="s">
        <v>850</v>
      </c>
      <c r="C124" s="44"/>
    </row>
    <row r="125" spans="1:3" ht="17.25" customHeight="1" x14ac:dyDescent="0.15">
      <c r="A125" s="3">
        <v>2011403</v>
      </c>
      <c r="B125" s="3" t="s">
        <v>851</v>
      </c>
      <c r="C125" s="44"/>
    </row>
    <row r="126" spans="1:3" ht="17.25" customHeight="1" x14ac:dyDescent="0.15">
      <c r="A126" s="3">
        <v>2011404</v>
      </c>
      <c r="B126" s="3" t="s">
        <v>921</v>
      </c>
      <c r="C126" s="44"/>
    </row>
    <row r="127" spans="1:3" ht="17.25" customHeight="1" x14ac:dyDescent="0.15">
      <c r="A127" s="3">
        <v>2011405</v>
      </c>
      <c r="B127" s="3" t="s">
        <v>922</v>
      </c>
      <c r="C127" s="44"/>
    </row>
    <row r="128" spans="1:3" ht="17.25" customHeight="1" x14ac:dyDescent="0.15">
      <c r="A128" s="3">
        <v>2011408</v>
      </c>
      <c r="B128" s="3" t="s">
        <v>923</v>
      </c>
      <c r="C128" s="44"/>
    </row>
    <row r="129" spans="1:3" ht="17.25" customHeight="1" x14ac:dyDescent="0.15">
      <c r="A129" s="3">
        <v>2011409</v>
      </c>
      <c r="B129" s="3" t="s">
        <v>924</v>
      </c>
      <c r="C129" s="44"/>
    </row>
    <row r="130" spans="1:3" ht="17.25" customHeight="1" x14ac:dyDescent="0.15">
      <c r="A130" s="3">
        <v>2011410</v>
      </c>
      <c r="B130" s="3" t="s">
        <v>925</v>
      </c>
      <c r="C130" s="44"/>
    </row>
    <row r="131" spans="1:3" ht="17.25" customHeight="1" x14ac:dyDescent="0.15">
      <c r="A131" s="3">
        <v>2011411</v>
      </c>
      <c r="B131" s="3" t="s">
        <v>926</v>
      </c>
      <c r="C131" s="44"/>
    </row>
    <row r="132" spans="1:3" ht="17.25" customHeight="1" x14ac:dyDescent="0.15">
      <c r="A132" s="3">
        <v>2011450</v>
      </c>
      <c r="B132" s="3" t="s">
        <v>858</v>
      </c>
      <c r="C132" s="44"/>
    </row>
    <row r="133" spans="1:3" ht="17.25" customHeight="1" x14ac:dyDescent="0.15">
      <c r="A133" s="3">
        <v>2011499</v>
      </c>
      <c r="B133" s="3" t="s">
        <v>927</v>
      </c>
      <c r="C133" s="44"/>
    </row>
    <row r="134" spans="1:3" ht="17.25" customHeight="1" x14ac:dyDescent="0.15">
      <c r="A134" s="3">
        <v>20123</v>
      </c>
      <c r="B134" s="5" t="s">
        <v>928</v>
      </c>
      <c r="C134" s="42">
        <f>SUM(C135:C140)</f>
        <v>304</v>
      </c>
    </row>
    <row r="135" spans="1:3" ht="17.25" customHeight="1" x14ac:dyDescent="0.15">
      <c r="A135" s="3">
        <v>2012301</v>
      </c>
      <c r="B135" s="3" t="s">
        <v>849</v>
      </c>
      <c r="C135" s="44">
        <v>201</v>
      </c>
    </row>
    <row r="136" spans="1:3" ht="17.25" customHeight="1" x14ac:dyDescent="0.15">
      <c r="A136" s="3">
        <v>2012302</v>
      </c>
      <c r="B136" s="3" t="s">
        <v>850</v>
      </c>
      <c r="C136" s="44">
        <v>45</v>
      </c>
    </row>
    <row r="137" spans="1:3" ht="17.25" customHeight="1" x14ac:dyDescent="0.15">
      <c r="A137" s="3">
        <v>2012303</v>
      </c>
      <c r="B137" s="3" t="s">
        <v>851</v>
      </c>
      <c r="C137" s="44"/>
    </row>
    <row r="138" spans="1:3" ht="17.25" customHeight="1" x14ac:dyDescent="0.15">
      <c r="A138" s="3">
        <v>2012304</v>
      </c>
      <c r="B138" s="3" t="s">
        <v>929</v>
      </c>
      <c r="C138" s="44">
        <v>10</v>
      </c>
    </row>
    <row r="139" spans="1:3" ht="17.25" customHeight="1" x14ac:dyDescent="0.15">
      <c r="A139" s="3">
        <v>2012350</v>
      </c>
      <c r="B139" s="3" t="s">
        <v>858</v>
      </c>
      <c r="C139" s="44">
        <v>10</v>
      </c>
    </row>
    <row r="140" spans="1:3" ht="17.25" customHeight="1" x14ac:dyDescent="0.15">
      <c r="A140" s="3">
        <v>2012399</v>
      </c>
      <c r="B140" s="3" t="s">
        <v>930</v>
      </c>
      <c r="C140" s="44">
        <v>38</v>
      </c>
    </row>
    <row r="141" spans="1:3" ht="17.25" customHeight="1" x14ac:dyDescent="0.15">
      <c r="A141" s="3">
        <v>20125</v>
      </c>
      <c r="B141" s="5" t="s">
        <v>931</v>
      </c>
      <c r="C141" s="42">
        <f>SUM(C142:C148)</f>
        <v>0</v>
      </c>
    </row>
    <row r="142" spans="1:3" ht="17.25" customHeight="1" x14ac:dyDescent="0.15">
      <c r="A142" s="3">
        <v>2012501</v>
      </c>
      <c r="B142" s="3" t="s">
        <v>849</v>
      </c>
      <c r="C142" s="44"/>
    </row>
    <row r="143" spans="1:3" ht="17.25" customHeight="1" x14ac:dyDescent="0.15">
      <c r="A143" s="3">
        <v>2012502</v>
      </c>
      <c r="B143" s="3" t="s">
        <v>850</v>
      </c>
      <c r="C143" s="44"/>
    </row>
    <row r="144" spans="1:3" ht="17.25" customHeight="1" x14ac:dyDescent="0.15">
      <c r="A144" s="3">
        <v>2012503</v>
      </c>
      <c r="B144" s="3" t="s">
        <v>851</v>
      </c>
      <c r="C144" s="44"/>
    </row>
    <row r="145" spans="1:3" ht="17.25" customHeight="1" x14ac:dyDescent="0.15">
      <c r="A145" s="3">
        <v>2012504</v>
      </c>
      <c r="B145" s="3" t="s">
        <v>932</v>
      </c>
      <c r="C145" s="44"/>
    </row>
    <row r="146" spans="1:3" ht="17.25" customHeight="1" x14ac:dyDescent="0.15">
      <c r="A146" s="3">
        <v>2012505</v>
      </c>
      <c r="B146" s="3" t="s">
        <v>933</v>
      </c>
      <c r="C146" s="44"/>
    </row>
    <row r="147" spans="1:3" ht="17.25" customHeight="1" x14ac:dyDescent="0.15">
      <c r="A147" s="3">
        <v>2012550</v>
      </c>
      <c r="B147" s="3" t="s">
        <v>858</v>
      </c>
      <c r="C147" s="44"/>
    </row>
    <row r="148" spans="1:3" ht="17.25" customHeight="1" x14ac:dyDescent="0.15">
      <c r="A148" s="3">
        <v>2012599</v>
      </c>
      <c r="B148" s="3" t="s">
        <v>934</v>
      </c>
      <c r="C148" s="44"/>
    </row>
    <row r="149" spans="1:3" ht="17.25" customHeight="1" x14ac:dyDescent="0.15">
      <c r="A149" s="3">
        <v>20126</v>
      </c>
      <c r="B149" s="5" t="s">
        <v>935</v>
      </c>
      <c r="C149" s="42">
        <f>SUM(C150:C154)</f>
        <v>39</v>
      </c>
    </row>
    <row r="150" spans="1:3" ht="17.25" customHeight="1" x14ac:dyDescent="0.15">
      <c r="A150" s="3">
        <v>2012601</v>
      </c>
      <c r="B150" s="3" t="s">
        <v>849</v>
      </c>
      <c r="C150" s="44">
        <v>39</v>
      </c>
    </row>
    <row r="151" spans="1:3" ht="17.25" customHeight="1" x14ac:dyDescent="0.15">
      <c r="A151" s="3">
        <v>2012602</v>
      </c>
      <c r="B151" s="3" t="s">
        <v>850</v>
      </c>
      <c r="C151" s="44"/>
    </row>
    <row r="152" spans="1:3" ht="17.25" customHeight="1" x14ac:dyDescent="0.15">
      <c r="A152" s="3">
        <v>2012603</v>
      </c>
      <c r="B152" s="3" t="s">
        <v>851</v>
      </c>
      <c r="C152" s="44"/>
    </row>
    <row r="153" spans="1:3" ht="17.25" customHeight="1" x14ac:dyDescent="0.15">
      <c r="A153" s="3">
        <v>2012604</v>
      </c>
      <c r="B153" s="3" t="s">
        <v>936</v>
      </c>
      <c r="C153" s="44"/>
    </row>
    <row r="154" spans="1:3" ht="17.25" customHeight="1" x14ac:dyDescent="0.15">
      <c r="A154" s="3">
        <v>2012699</v>
      </c>
      <c r="B154" s="3" t="s">
        <v>937</v>
      </c>
      <c r="C154" s="44"/>
    </row>
    <row r="155" spans="1:3" ht="17.25" customHeight="1" x14ac:dyDescent="0.15">
      <c r="A155" s="3">
        <v>20128</v>
      </c>
      <c r="B155" s="5" t="s">
        <v>938</v>
      </c>
      <c r="C155" s="42">
        <f>SUM(C156:C161)</f>
        <v>100</v>
      </c>
    </row>
    <row r="156" spans="1:3" ht="17.25" customHeight="1" x14ac:dyDescent="0.15">
      <c r="A156" s="3">
        <v>2012801</v>
      </c>
      <c r="B156" s="3" t="s">
        <v>849</v>
      </c>
      <c r="C156" s="44">
        <v>85</v>
      </c>
    </row>
    <row r="157" spans="1:3" ht="17.25" customHeight="1" x14ac:dyDescent="0.15">
      <c r="A157" s="3">
        <v>2012802</v>
      </c>
      <c r="B157" s="3" t="s">
        <v>850</v>
      </c>
      <c r="C157" s="44">
        <v>15</v>
      </c>
    </row>
    <row r="158" spans="1:3" ht="17.25" customHeight="1" x14ac:dyDescent="0.15">
      <c r="A158" s="3">
        <v>2012803</v>
      </c>
      <c r="B158" s="3" t="s">
        <v>851</v>
      </c>
      <c r="C158" s="44"/>
    </row>
    <row r="159" spans="1:3" ht="17.25" customHeight="1" x14ac:dyDescent="0.15">
      <c r="A159" s="3">
        <v>2012804</v>
      </c>
      <c r="B159" s="3" t="s">
        <v>863</v>
      </c>
      <c r="C159" s="44"/>
    </row>
    <row r="160" spans="1:3" ht="17.25" customHeight="1" x14ac:dyDescent="0.15">
      <c r="A160" s="3">
        <v>2012850</v>
      </c>
      <c r="B160" s="3" t="s">
        <v>858</v>
      </c>
      <c r="C160" s="44"/>
    </row>
    <row r="161" spans="1:3" ht="17.25" customHeight="1" x14ac:dyDescent="0.15">
      <c r="A161" s="3">
        <v>2012899</v>
      </c>
      <c r="B161" s="3" t="s">
        <v>939</v>
      </c>
      <c r="C161" s="44"/>
    </row>
    <row r="162" spans="1:3" ht="17.25" customHeight="1" x14ac:dyDescent="0.15">
      <c r="A162" s="3">
        <v>20129</v>
      </c>
      <c r="B162" s="5" t="s">
        <v>940</v>
      </c>
      <c r="C162" s="42">
        <f>SUM(C163:C168)</f>
        <v>523</v>
      </c>
    </row>
    <row r="163" spans="1:3" ht="17.25" customHeight="1" x14ac:dyDescent="0.15">
      <c r="A163" s="3">
        <v>2012901</v>
      </c>
      <c r="B163" s="3" t="s">
        <v>849</v>
      </c>
      <c r="C163" s="44">
        <v>431</v>
      </c>
    </row>
    <row r="164" spans="1:3" ht="17.25" customHeight="1" x14ac:dyDescent="0.15">
      <c r="A164" s="3">
        <v>2012902</v>
      </c>
      <c r="B164" s="3" t="s">
        <v>850</v>
      </c>
      <c r="C164" s="44">
        <v>38</v>
      </c>
    </row>
    <row r="165" spans="1:3" ht="17.25" customHeight="1" x14ac:dyDescent="0.15">
      <c r="A165" s="3">
        <v>2012903</v>
      </c>
      <c r="B165" s="3" t="s">
        <v>851</v>
      </c>
      <c r="C165" s="44"/>
    </row>
    <row r="166" spans="1:3" ht="17.25" customHeight="1" x14ac:dyDescent="0.15">
      <c r="A166" s="3">
        <v>2012906</v>
      </c>
      <c r="B166" s="3" t="s">
        <v>941</v>
      </c>
      <c r="C166" s="44"/>
    </row>
    <row r="167" spans="1:3" ht="17.25" customHeight="1" x14ac:dyDescent="0.15">
      <c r="A167" s="3">
        <v>2012950</v>
      </c>
      <c r="B167" s="3" t="s">
        <v>858</v>
      </c>
      <c r="C167" s="44">
        <v>8</v>
      </c>
    </row>
    <row r="168" spans="1:3" ht="17.25" customHeight="1" x14ac:dyDescent="0.15">
      <c r="A168" s="3">
        <v>2012999</v>
      </c>
      <c r="B168" s="3" t="s">
        <v>942</v>
      </c>
      <c r="C168" s="44">
        <v>46</v>
      </c>
    </row>
    <row r="169" spans="1:3" ht="17.25" customHeight="1" x14ac:dyDescent="0.15">
      <c r="A169" s="3">
        <v>20131</v>
      </c>
      <c r="B169" s="5" t="s">
        <v>943</v>
      </c>
      <c r="C169" s="42">
        <f>SUM(C170:C175)</f>
        <v>3850</v>
      </c>
    </row>
    <row r="170" spans="1:3" ht="17.25" customHeight="1" x14ac:dyDescent="0.15">
      <c r="A170" s="3">
        <v>2013101</v>
      </c>
      <c r="B170" s="3" t="s">
        <v>849</v>
      </c>
      <c r="C170" s="44">
        <v>3647</v>
      </c>
    </row>
    <row r="171" spans="1:3" ht="17.25" customHeight="1" x14ac:dyDescent="0.15">
      <c r="A171" s="3">
        <v>2013102</v>
      </c>
      <c r="B171" s="3" t="s">
        <v>850</v>
      </c>
      <c r="C171" s="44">
        <v>158</v>
      </c>
    </row>
    <row r="172" spans="1:3" ht="17.25" customHeight="1" x14ac:dyDescent="0.15">
      <c r="A172" s="3">
        <v>2013103</v>
      </c>
      <c r="B172" s="3" t="s">
        <v>851</v>
      </c>
      <c r="C172" s="44"/>
    </row>
    <row r="173" spans="1:3" ht="17.25" customHeight="1" x14ac:dyDescent="0.15">
      <c r="A173" s="3">
        <v>2013105</v>
      </c>
      <c r="B173" s="3" t="s">
        <v>944</v>
      </c>
      <c r="C173" s="44"/>
    </row>
    <row r="174" spans="1:3" ht="17.25" customHeight="1" x14ac:dyDescent="0.15">
      <c r="A174" s="3">
        <v>2013150</v>
      </c>
      <c r="B174" s="3" t="s">
        <v>858</v>
      </c>
      <c r="C174" s="44">
        <v>45</v>
      </c>
    </row>
    <row r="175" spans="1:3" ht="17.25" customHeight="1" x14ac:dyDescent="0.15">
      <c r="A175" s="3">
        <v>2013199</v>
      </c>
      <c r="B175" s="3" t="s">
        <v>945</v>
      </c>
      <c r="C175" s="44"/>
    </row>
    <row r="176" spans="1:3" ht="17.25" customHeight="1" x14ac:dyDescent="0.15">
      <c r="A176" s="3">
        <v>20132</v>
      </c>
      <c r="B176" s="5" t="s">
        <v>946</v>
      </c>
      <c r="C176" s="42">
        <f>SUM(C177:C182)</f>
        <v>1021</v>
      </c>
    </row>
    <row r="177" spans="1:3" ht="17.25" customHeight="1" x14ac:dyDescent="0.15">
      <c r="A177" s="3">
        <v>2013201</v>
      </c>
      <c r="B177" s="3" t="s">
        <v>849</v>
      </c>
      <c r="C177" s="44">
        <v>568</v>
      </c>
    </row>
    <row r="178" spans="1:3" ht="17.25" customHeight="1" x14ac:dyDescent="0.15">
      <c r="A178" s="3">
        <v>2013202</v>
      </c>
      <c r="B178" s="3" t="s">
        <v>850</v>
      </c>
      <c r="C178" s="44">
        <v>411</v>
      </c>
    </row>
    <row r="179" spans="1:3" ht="17.25" customHeight="1" x14ac:dyDescent="0.15">
      <c r="A179" s="3">
        <v>2013203</v>
      </c>
      <c r="B179" s="3" t="s">
        <v>851</v>
      </c>
      <c r="C179" s="44"/>
    </row>
    <row r="180" spans="1:3" ht="17.25" customHeight="1" x14ac:dyDescent="0.15">
      <c r="A180" s="3">
        <v>2013204</v>
      </c>
      <c r="B180" s="3" t="s">
        <v>947</v>
      </c>
      <c r="C180" s="44"/>
    </row>
    <row r="181" spans="1:3" ht="17.25" customHeight="1" x14ac:dyDescent="0.15">
      <c r="A181" s="3">
        <v>2013250</v>
      </c>
      <c r="B181" s="3" t="s">
        <v>858</v>
      </c>
      <c r="C181" s="44">
        <v>10</v>
      </c>
    </row>
    <row r="182" spans="1:3" ht="17.25" customHeight="1" x14ac:dyDescent="0.15">
      <c r="A182" s="3">
        <v>2013299</v>
      </c>
      <c r="B182" s="3" t="s">
        <v>948</v>
      </c>
      <c r="C182" s="44">
        <v>32</v>
      </c>
    </row>
    <row r="183" spans="1:3" ht="17.25" customHeight="1" x14ac:dyDescent="0.15">
      <c r="A183" s="3">
        <v>20133</v>
      </c>
      <c r="B183" s="5" t="s">
        <v>949</v>
      </c>
      <c r="C183" s="42">
        <f>SUM(C184:C189)</f>
        <v>560</v>
      </c>
    </row>
    <row r="184" spans="1:3" ht="17.25" customHeight="1" x14ac:dyDescent="0.15">
      <c r="A184" s="3">
        <v>2013301</v>
      </c>
      <c r="B184" s="3" t="s">
        <v>849</v>
      </c>
      <c r="C184" s="44">
        <v>354</v>
      </c>
    </row>
    <row r="185" spans="1:3" ht="17.25" customHeight="1" x14ac:dyDescent="0.15">
      <c r="A185" s="3">
        <v>2013302</v>
      </c>
      <c r="B185" s="3" t="s">
        <v>850</v>
      </c>
      <c r="C185" s="44">
        <v>35</v>
      </c>
    </row>
    <row r="186" spans="1:3" ht="17.25" customHeight="1" x14ac:dyDescent="0.15">
      <c r="A186" s="3">
        <v>2013303</v>
      </c>
      <c r="B186" s="3" t="s">
        <v>851</v>
      </c>
      <c r="C186" s="44"/>
    </row>
    <row r="187" spans="1:3" ht="17.25" customHeight="1" x14ac:dyDescent="0.15">
      <c r="A187" s="3">
        <v>2013304</v>
      </c>
      <c r="B187" s="3" t="s">
        <v>950</v>
      </c>
      <c r="C187" s="44"/>
    </row>
    <row r="188" spans="1:3" ht="17.25" customHeight="1" x14ac:dyDescent="0.15">
      <c r="A188" s="3">
        <v>2013350</v>
      </c>
      <c r="B188" s="3" t="s">
        <v>858</v>
      </c>
      <c r="C188" s="44">
        <v>6</v>
      </c>
    </row>
    <row r="189" spans="1:3" ht="17.25" customHeight="1" x14ac:dyDescent="0.15">
      <c r="A189" s="3">
        <v>2013399</v>
      </c>
      <c r="B189" s="3" t="s">
        <v>951</v>
      </c>
      <c r="C189" s="44">
        <v>165</v>
      </c>
    </row>
    <row r="190" spans="1:3" ht="17.25" customHeight="1" x14ac:dyDescent="0.15">
      <c r="A190" s="3">
        <v>20134</v>
      </c>
      <c r="B190" s="5" t="s">
        <v>952</v>
      </c>
      <c r="C190" s="42">
        <f>SUM(C191:C197)</f>
        <v>343</v>
      </c>
    </row>
    <row r="191" spans="1:3" ht="17.25" customHeight="1" x14ac:dyDescent="0.15">
      <c r="A191" s="3">
        <v>2013401</v>
      </c>
      <c r="B191" s="3" t="s">
        <v>849</v>
      </c>
      <c r="C191" s="44">
        <v>253</v>
      </c>
    </row>
    <row r="192" spans="1:3" ht="17.25" customHeight="1" x14ac:dyDescent="0.15">
      <c r="A192" s="3">
        <v>2013402</v>
      </c>
      <c r="B192" s="3" t="s">
        <v>850</v>
      </c>
      <c r="C192" s="44">
        <v>77</v>
      </c>
    </row>
    <row r="193" spans="1:3" ht="17.25" customHeight="1" x14ac:dyDescent="0.15">
      <c r="A193" s="3">
        <v>2013403</v>
      </c>
      <c r="B193" s="3" t="s">
        <v>851</v>
      </c>
      <c r="C193" s="44"/>
    </row>
    <row r="194" spans="1:3" ht="17.25" customHeight="1" x14ac:dyDescent="0.15">
      <c r="A194" s="3">
        <v>2013404</v>
      </c>
      <c r="B194" s="3" t="s">
        <v>953</v>
      </c>
      <c r="C194" s="44">
        <v>1</v>
      </c>
    </row>
    <row r="195" spans="1:3" ht="17.25" customHeight="1" x14ac:dyDescent="0.15">
      <c r="A195" s="3">
        <v>2013405</v>
      </c>
      <c r="B195" s="3" t="s">
        <v>954</v>
      </c>
      <c r="C195" s="44"/>
    </row>
    <row r="196" spans="1:3" ht="17.25" customHeight="1" x14ac:dyDescent="0.15">
      <c r="A196" s="3">
        <v>2013450</v>
      </c>
      <c r="B196" s="3" t="s">
        <v>858</v>
      </c>
      <c r="C196" s="44">
        <v>12</v>
      </c>
    </row>
    <row r="197" spans="1:3" ht="17.25" customHeight="1" x14ac:dyDescent="0.15">
      <c r="A197" s="3">
        <v>2013499</v>
      </c>
      <c r="B197" s="3" t="s">
        <v>955</v>
      </c>
      <c r="C197" s="44"/>
    </row>
    <row r="198" spans="1:3" ht="17.25" customHeight="1" x14ac:dyDescent="0.15">
      <c r="A198" s="3">
        <v>20135</v>
      </c>
      <c r="B198" s="5" t="s">
        <v>956</v>
      </c>
      <c r="C198" s="42">
        <f>SUM(C199:C203)</f>
        <v>0</v>
      </c>
    </row>
    <row r="199" spans="1:3" ht="17.25" customHeight="1" x14ac:dyDescent="0.15">
      <c r="A199" s="3">
        <v>2013501</v>
      </c>
      <c r="B199" s="3" t="s">
        <v>849</v>
      </c>
      <c r="C199" s="44"/>
    </row>
    <row r="200" spans="1:3" ht="17.25" customHeight="1" x14ac:dyDescent="0.15">
      <c r="A200" s="3">
        <v>2013502</v>
      </c>
      <c r="B200" s="3" t="s">
        <v>850</v>
      </c>
      <c r="C200" s="44"/>
    </row>
    <row r="201" spans="1:3" ht="17.25" customHeight="1" x14ac:dyDescent="0.15">
      <c r="A201" s="3">
        <v>2013503</v>
      </c>
      <c r="B201" s="3" t="s">
        <v>851</v>
      </c>
      <c r="C201" s="44"/>
    </row>
    <row r="202" spans="1:3" ht="17.25" customHeight="1" x14ac:dyDescent="0.15">
      <c r="A202" s="3">
        <v>2013550</v>
      </c>
      <c r="B202" s="3" t="s">
        <v>858</v>
      </c>
      <c r="C202" s="44"/>
    </row>
    <row r="203" spans="1:3" ht="17.25" customHeight="1" x14ac:dyDescent="0.15">
      <c r="A203" s="3">
        <v>2013599</v>
      </c>
      <c r="B203" s="3" t="s">
        <v>957</v>
      </c>
      <c r="C203" s="44"/>
    </row>
    <row r="204" spans="1:3" ht="17.25" customHeight="1" x14ac:dyDescent="0.15">
      <c r="A204" s="3">
        <v>20136</v>
      </c>
      <c r="B204" s="5" t="s">
        <v>958</v>
      </c>
      <c r="C204" s="42">
        <f>SUM(C205:C209)</f>
        <v>3</v>
      </c>
    </row>
    <row r="205" spans="1:3" ht="17.25" customHeight="1" x14ac:dyDescent="0.15">
      <c r="A205" s="3">
        <v>2013601</v>
      </c>
      <c r="B205" s="3" t="s">
        <v>849</v>
      </c>
      <c r="C205" s="44"/>
    </row>
    <row r="206" spans="1:3" ht="17.25" customHeight="1" x14ac:dyDescent="0.15">
      <c r="A206" s="3">
        <v>2013602</v>
      </c>
      <c r="B206" s="3" t="s">
        <v>850</v>
      </c>
      <c r="C206" s="44"/>
    </row>
    <row r="207" spans="1:3" ht="17.25" customHeight="1" x14ac:dyDescent="0.15">
      <c r="A207" s="3">
        <v>2013603</v>
      </c>
      <c r="B207" s="3" t="s">
        <v>851</v>
      </c>
      <c r="C207" s="44"/>
    </row>
    <row r="208" spans="1:3" ht="17.25" customHeight="1" x14ac:dyDescent="0.15">
      <c r="A208" s="3">
        <v>2013650</v>
      </c>
      <c r="B208" s="3" t="s">
        <v>858</v>
      </c>
      <c r="C208" s="44"/>
    </row>
    <row r="209" spans="1:3" ht="17.25" customHeight="1" x14ac:dyDescent="0.15">
      <c r="A209" s="3">
        <v>2013699</v>
      </c>
      <c r="B209" s="3" t="s">
        <v>959</v>
      </c>
      <c r="C209" s="44">
        <v>3</v>
      </c>
    </row>
    <row r="210" spans="1:3" ht="17.25" customHeight="1" x14ac:dyDescent="0.15">
      <c r="A210" s="3">
        <v>20137</v>
      </c>
      <c r="B210" s="5" t="s">
        <v>960</v>
      </c>
      <c r="C210" s="42">
        <f>SUM(C211:C216)</f>
        <v>0</v>
      </c>
    </row>
    <row r="211" spans="1:3" ht="17.25" customHeight="1" x14ac:dyDescent="0.15">
      <c r="A211" s="3">
        <v>2013701</v>
      </c>
      <c r="B211" s="3" t="s">
        <v>849</v>
      </c>
      <c r="C211" s="44"/>
    </row>
    <row r="212" spans="1:3" ht="17.25" customHeight="1" x14ac:dyDescent="0.15">
      <c r="A212" s="3">
        <v>2013702</v>
      </c>
      <c r="B212" s="3" t="s">
        <v>850</v>
      </c>
      <c r="C212" s="44"/>
    </row>
    <row r="213" spans="1:3" ht="17.25" customHeight="1" x14ac:dyDescent="0.15">
      <c r="A213" s="3">
        <v>2013703</v>
      </c>
      <c r="B213" s="3" t="s">
        <v>851</v>
      </c>
      <c r="C213" s="44"/>
    </row>
    <row r="214" spans="1:3" ht="17.25" customHeight="1" x14ac:dyDescent="0.15">
      <c r="A214" s="3">
        <v>2013704</v>
      </c>
      <c r="B214" s="3" t="s">
        <v>961</v>
      </c>
      <c r="C214" s="44"/>
    </row>
    <row r="215" spans="1:3" ht="17.25" customHeight="1" x14ac:dyDescent="0.15">
      <c r="A215" s="3">
        <v>2013750</v>
      </c>
      <c r="B215" s="3" t="s">
        <v>858</v>
      </c>
      <c r="C215" s="44"/>
    </row>
    <row r="216" spans="1:3" ht="17.25" customHeight="1" x14ac:dyDescent="0.15">
      <c r="A216" s="3">
        <v>2013799</v>
      </c>
      <c r="B216" s="3" t="s">
        <v>962</v>
      </c>
      <c r="C216" s="44"/>
    </row>
    <row r="217" spans="1:3" ht="17.25" customHeight="1" x14ac:dyDescent="0.15">
      <c r="A217" s="3">
        <v>20138</v>
      </c>
      <c r="B217" s="5" t="s">
        <v>963</v>
      </c>
      <c r="C217" s="42">
        <f>SUM(C218:C231)</f>
        <v>2156</v>
      </c>
    </row>
    <row r="218" spans="1:3" ht="17.25" customHeight="1" x14ac:dyDescent="0.15">
      <c r="A218" s="3">
        <v>2013801</v>
      </c>
      <c r="B218" s="3" t="s">
        <v>849</v>
      </c>
      <c r="C218" s="44">
        <v>1835</v>
      </c>
    </row>
    <row r="219" spans="1:3" ht="17.25" customHeight="1" x14ac:dyDescent="0.15">
      <c r="A219" s="3">
        <v>2013802</v>
      </c>
      <c r="B219" s="3" t="s">
        <v>850</v>
      </c>
      <c r="C219" s="44">
        <v>73</v>
      </c>
    </row>
    <row r="220" spans="1:3" ht="17.25" customHeight="1" x14ac:dyDescent="0.15">
      <c r="A220" s="3">
        <v>2013803</v>
      </c>
      <c r="B220" s="3" t="s">
        <v>851</v>
      </c>
      <c r="C220" s="44"/>
    </row>
    <row r="221" spans="1:3" ht="17.25" customHeight="1" x14ac:dyDescent="0.15">
      <c r="A221" s="3">
        <v>2013804</v>
      </c>
      <c r="B221" s="3" t="s">
        <v>964</v>
      </c>
      <c r="C221" s="44"/>
    </row>
    <row r="222" spans="1:3" ht="17.25" customHeight="1" x14ac:dyDescent="0.15">
      <c r="A222" s="3">
        <v>2013805</v>
      </c>
      <c r="B222" s="3" t="s">
        <v>965</v>
      </c>
      <c r="C222" s="44"/>
    </row>
    <row r="223" spans="1:3" ht="17.25" customHeight="1" x14ac:dyDescent="0.15">
      <c r="A223" s="3">
        <v>2013808</v>
      </c>
      <c r="B223" s="3" t="s">
        <v>890</v>
      </c>
      <c r="C223" s="44"/>
    </row>
    <row r="224" spans="1:3" ht="17.25" customHeight="1" x14ac:dyDescent="0.15">
      <c r="A224" s="3">
        <v>2013810</v>
      </c>
      <c r="B224" s="3" t="s">
        <v>966</v>
      </c>
      <c r="C224" s="44"/>
    </row>
    <row r="225" spans="1:3" ht="17.25" customHeight="1" x14ac:dyDescent="0.15">
      <c r="A225" s="3">
        <v>2013812</v>
      </c>
      <c r="B225" s="3" t="s">
        <v>967</v>
      </c>
      <c r="C225" s="44">
        <v>32</v>
      </c>
    </row>
    <row r="226" spans="1:3" ht="17.25" customHeight="1" x14ac:dyDescent="0.15">
      <c r="A226" s="3">
        <v>2013813</v>
      </c>
      <c r="B226" s="3" t="s">
        <v>968</v>
      </c>
      <c r="C226" s="44"/>
    </row>
    <row r="227" spans="1:3" ht="17.25" customHeight="1" x14ac:dyDescent="0.15">
      <c r="A227" s="3">
        <v>2013814</v>
      </c>
      <c r="B227" s="3" t="s">
        <v>969</v>
      </c>
      <c r="C227" s="44"/>
    </row>
    <row r="228" spans="1:3" ht="17.25" customHeight="1" x14ac:dyDescent="0.15">
      <c r="A228" s="3">
        <v>2013815</v>
      </c>
      <c r="B228" s="3" t="s">
        <v>970</v>
      </c>
      <c r="C228" s="44"/>
    </row>
    <row r="229" spans="1:3" ht="17.25" customHeight="1" x14ac:dyDescent="0.15">
      <c r="A229" s="3">
        <v>2013816</v>
      </c>
      <c r="B229" s="3" t="s">
        <v>971</v>
      </c>
      <c r="C229" s="44">
        <v>20</v>
      </c>
    </row>
    <row r="230" spans="1:3" ht="17.25" customHeight="1" x14ac:dyDescent="0.15">
      <c r="A230" s="3">
        <v>2013850</v>
      </c>
      <c r="B230" s="3" t="s">
        <v>858</v>
      </c>
      <c r="C230" s="44">
        <v>81</v>
      </c>
    </row>
    <row r="231" spans="1:3" ht="17.25" customHeight="1" x14ac:dyDescent="0.15">
      <c r="A231" s="3">
        <v>2013899</v>
      </c>
      <c r="B231" s="3" t="s">
        <v>972</v>
      </c>
      <c r="C231" s="44">
        <v>115</v>
      </c>
    </row>
    <row r="232" spans="1:3" ht="17.25" customHeight="1" x14ac:dyDescent="0.15">
      <c r="A232" s="3">
        <v>20199</v>
      </c>
      <c r="B232" s="5" t="s">
        <v>973</v>
      </c>
      <c r="C232" s="42">
        <f>SUM(C233:C234)</f>
        <v>16064</v>
      </c>
    </row>
    <row r="233" spans="1:3" ht="17.25" customHeight="1" x14ac:dyDescent="0.15">
      <c r="A233" s="3">
        <v>2019901</v>
      </c>
      <c r="B233" s="3" t="s">
        <v>974</v>
      </c>
      <c r="C233" s="44"/>
    </row>
    <row r="234" spans="1:3" ht="17.25" customHeight="1" x14ac:dyDescent="0.15">
      <c r="A234" s="3">
        <v>2019999</v>
      </c>
      <c r="B234" s="3" t="s">
        <v>975</v>
      </c>
      <c r="C234" s="44">
        <v>16064</v>
      </c>
    </row>
    <row r="235" spans="1:3" ht="17.25" customHeight="1" x14ac:dyDescent="0.15">
      <c r="A235" s="3">
        <v>202</v>
      </c>
      <c r="B235" s="5" t="s">
        <v>976</v>
      </c>
      <c r="C235" s="42">
        <f>SUM(C236,C243,C246,C249,C255,C260,C262,C267,C273)</f>
        <v>0</v>
      </c>
    </row>
    <row r="236" spans="1:3" ht="17.25" customHeight="1" x14ac:dyDescent="0.15">
      <c r="A236" s="3">
        <v>20201</v>
      </c>
      <c r="B236" s="5" t="s">
        <v>977</v>
      </c>
      <c r="C236" s="42">
        <f>SUM(C237:C242)</f>
        <v>0</v>
      </c>
    </row>
    <row r="237" spans="1:3" ht="17.25" customHeight="1" x14ac:dyDescent="0.15">
      <c r="A237" s="3">
        <v>2020101</v>
      </c>
      <c r="B237" s="3" t="s">
        <v>849</v>
      </c>
      <c r="C237" s="44"/>
    </row>
    <row r="238" spans="1:3" ht="17.25" customHeight="1" x14ac:dyDescent="0.15">
      <c r="A238" s="3">
        <v>2020102</v>
      </c>
      <c r="B238" s="3" t="s">
        <v>850</v>
      </c>
      <c r="C238" s="44"/>
    </row>
    <row r="239" spans="1:3" ht="17.25" customHeight="1" x14ac:dyDescent="0.15">
      <c r="A239" s="3">
        <v>2020103</v>
      </c>
      <c r="B239" s="3" t="s">
        <v>851</v>
      </c>
      <c r="C239" s="44"/>
    </row>
    <row r="240" spans="1:3" ht="17.25" customHeight="1" x14ac:dyDescent="0.15">
      <c r="A240" s="3">
        <v>2020104</v>
      </c>
      <c r="B240" s="3" t="s">
        <v>944</v>
      </c>
      <c r="C240" s="44"/>
    </row>
    <row r="241" spans="1:3" ht="17.25" customHeight="1" x14ac:dyDescent="0.15">
      <c r="A241" s="3">
        <v>2020150</v>
      </c>
      <c r="B241" s="3" t="s">
        <v>858</v>
      </c>
      <c r="C241" s="44"/>
    </row>
    <row r="242" spans="1:3" ht="17.25" customHeight="1" x14ac:dyDescent="0.15">
      <c r="A242" s="3">
        <v>2020199</v>
      </c>
      <c r="B242" s="3" t="s">
        <v>978</v>
      </c>
      <c r="C242" s="44"/>
    </row>
    <row r="243" spans="1:3" ht="17.25" customHeight="1" x14ac:dyDescent="0.15">
      <c r="A243" s="3">
        <v>20202</v>
      </c>
      <c r="B243" s="5" t="s">
        <v>979</v>
      </c>
      <c r="C243" s="42">
        <f>SUM(C244:C245)</f>
        <v>0</v>
      </c>
    </row>
    <row r="244" spans="1:3" ht="17.25" customHeight="1" x14ac:dyDescent="0.15">
      <c r="A244" s="3">
        <v>2020201</v>
      </c>
      <c r="B244" s="3" t="s">
        <v>980</v>
      </c>
      <c r="C244" s="44"/>
    </row>
    <row r="245" spans="1:3" ht="17.25" customHeight="1" x14ac:dyDescent="0.15">
      <c r="A245" s="3">
        <v>2020202</v>
      </c>
      <c r="B245" s="3" t="s">
        <v>981</v>
      </c>
      <c r="C245" s="44"/>
    </row>
    <row r="246" spans="1:3" ht="17.25" customHeight="1" x14ac:dyDescent="0.15">
      <c r="A246" s="3">
        <v>20203</v>
      </c>
      <c r="B246" s="5" t="s">
        <v>982</v>
      </c>
      <c r="C246" s="42">
        <f>SUM(C247:C248)</f>
        <v>0</v>
      </c>
    </row>
    <row r="247" spans="1:3" ht="17.25" customHeight="1" x14ac:dyDescent="0.15">
      <c r="A247" s="3">
        <v>2020304</v>
      </c>
      <c r="B247" s="3" t="s">
        <v>983</v>
      </c>
      <c r="C247" s="44"/>
    </row>
    <row r="248" spans="1:3" ht="17.25" customHeight="1" x14ac:dyDescent="0.15">
      <c r="A248" s="3">
        <v>2020306</v>
      </c>
      <c r="B248" s="3" t="s">
        <v>984</v>
      </c>
      <c r="C248" s="44"/>
    </row>
    <row r="249" spans="1:3" ht="17.25" customHeight="1" x14ac:dyDescent="0.15">
      <c r="A249" s="3">
        <v>20204</v>
      </c>
      <c r="B249" s="5" t="s">
        <v>985</v>
      </c>
      <c r="C249" s="42">
        <f>SUM(C250:C254)</f>
        <v>0</v>
      </c>
    </row>
    <row r="250" spans="1:3" ht="17.25" customHeight="1" x14ac:dyDescent="0.15">
      <c r="A250" s="3">
        <v>2020401</v>
      </c>
      <c r="B250" s="3" t="s">
        <v>986</v>
      </c>
      <c r="C250" s="44"/>
    </row>
    <row r="251" spans="1:3" ht="17.25" customHeight="1" x14ac:dyDescent="0.15">
      <c r="A251" s="3">
        <v>2020402</v>
      </c>
      <c r="B251" s="3" t="s">
        <v>987</v>
      </c>
      <c r="C251" s="44"/>
    </row>
    <row r="252" spans="1:3" ht="17.25" customHeight="1" x14ac:dyDescent="0.15">
      <c r="A252" s="3">
        <v>2020403</v>
      </c>
      <c r="B252" s="3" t="s">
        <v>988</v>
      </c>
      <c r="C252" s="44"/>
    </row>
    <row r="253" spans="1:3" ht="17.25" customHeight="1" x14ac:dyDescent="0.15">
      <c r="A253" s="3">
        <v>2020404</v>
      </c>
      <c r="B253" s="3" t="s">
        <v>989</v>
      </c>
      <c r="C253" s="44"/>
    </row>
    <row r="254" spans="1:3" ht="17.25" customHeight="1" x14ac:dyDescent="0.15">
      <c r="A254" s="3">
        <v>2020499</v>
      </c>
      <c r="B254" s="3" t="s">
        <v>990</v>
      </c>
      <c r="C254" s="44"/>
    </row>
    <row r="255" spans="1:3" ht="17.25" customHeight="1" x14ac:dyDescent="0.15">
      <c r="A255" s="3">
        <v>20205</v>
      </c>
      <c r="B255" s="5" t="s">
        <v>991</v>
      </c>
      <c r="C255" s="42">
        <f>SUM(C256:C259)</f>
        <v>0</v>
      </c>
    </row>
    <row r="256" spans="1:3" ht="17.25" customHeight="1" x14ac:dyDescent="0.15">
      <c r="A256" s="3">
        <v>2020503</v>
      </c>
      <c r="B256" s="3" t="s">
        <v>992</v>
      </c>
      <c r="C256" s="44"/>
    </row>
    <row r="257" spans="1:3" ht="17.25" customHeight="1" x14ac:dyDescent="0.15">
      <c r="A257" s="3">
        <v>2020504</v>
      </c>
      <c r="B257" s="3" t="s">
        <v>993</v>
      </c>
      <c r="C257" s="44"/>
    </row>
    <row r="258" spans="1:3" ht="17.25" customHeight="1" x14ac:dyDescent="0.15">
      <c r="A258" s="3">
        <v>2020505</v>
      </c>
      <c r="B258" s="3" t="s">
        <v>994</v>
      </c>
      <c r="C258" s="44"/>
    </row>
    <row r="259" spans="1:3" ht="17.25" customHeight="1" x14ac:dyDescent="0.15">
      <c r="A259" s="3">
        <v>2020599</v>
      </c>
      <c r="B259" s="3" t="s">
        <v>995</v>
      </c>
      <c r="C259" s="44"/>
    </row>
    <row r="260" spans="1:3" ht="17.25" customHeight="1" x14ac:dyDescent="0.15">
      <c r="A260" s="3">
        <v>20206</v>
      </c>
      <c r="B260" s="5" t="s">
        <v>996</v>
      </c>
      <c r="C260" s="42">
        <f>C261</f>
        <v>0</v>
      </c>
    </row>
    <row r="261" spans="1:3" ht="17.25" customHeight="1" x14ac:dyDescent="0.15">
      <c r="A261" s="3">
        <v>2020601</v>
      </c>
      <c r="B261" s="3" t="s">
        <v>997</v>
      </c>
      <c r="C261" s="44"/>
    </row>
    <row r="262" spans="1:3" ht="17.25" customHeight="1" x14ac:dyDescent="0.15">
      <c r="A262" s="3">
        <v>20207</v>
      </c>
      <c r="B262" s="5" t="s">
        <v>998</v>
      </c>
      <c r="C262" s="42">
        <f>SUM(C263:C266)</f>
        <v>0</v>
      </c>
    </row>
    <row r="263" spans="1:3" ht="17.25" customHeight="1" x14ac:dyDescent="0.15">
      <c r="A263" s="3">
        <v>2020701</v>
      </c>
      <c r="B263" s="3" t="s">
        <v>999</v>
      </c>
      <c r="C263" s="44"/>
    </row>
    <row r="264" spans="1:3" ht="17.25" customHeight="1" x14ac:dyDescent="0.15">
      <c r="A264" s="3">
        <v>2020702</v>
      </c>
      <c r="B264" s="3" t="s">
        <v>1000</v>
      </c>
      <c r="C264" s="44"/>
    </row>
    <row r="265" spans="1:3" ht="17.25" customHeight="1" x14ac:dyDescent="0.15">
      <c r="A265" s="3">
        <v>2020703</v>
      </c>
      <c r="B265" s="3" t="s">
        <v>1001</v>
      </c>
      <c r="C265" s="44"/>
    </row>
    <row r="266" spans="1:3" ht="17.25" customHeight="1" x14ac:dyDescent="0.15">
      <c r="A266" s="3">
        <v>2020799</v>
      </c>
      <c r="B266" s="3" t="s">
        <v>1002</v>
      </c>
      <c r="C266" s="44"/>
    </row>
    <row r="267" spans="1:3" ht="17.25" customHeight="1" x14ac:dyDescent="0.15">
      <c r="A267" s="3">
        <v>20208</v>
      </c>
      <c r="B267" s="5" t="s">
        <v>1003</v>
      </c>
      <c r="C267" s="42">
        <f>SUM(C268:C272)</f>
        <v>0</v>
      </c>
    </row>
    <row r="268" spans="1:3" ht="17.25" customHeight="1" x14ac:dyDescent="0.15">
      <c r="A268" s="3">
        <v>2020801</v>
      </c>
      <c r="B268" s="3" t="s">
        <v>849</v>
      </c>
      <c r="C268" s="44"/>
    </row>
    <row r="269" spans="1:3" ht="17.25" customHeight="1" x14ac:dyDescent="0.15">
      <c r="A269" s="3">
        <v>2020802</v>
      </c>
      <c r="B269" s="3" t="s">
        <v>850</v>
      </c>
      <c r="C269" s="44"/>
    </row>
    <row r="270" spans="1:3" ht="17.25" customHeight="1" x14ac:dyDescent="0.15">
      <c r="A270" s="3">
        <v>2020803</v>
      </c>
      <c r="B270" s="3" t="s">
        <v>851</v>
      </c>
      <c r="C270" s="44"/>
    </row>
    <row r="271" spans="1:3" ht="17.25" customHeight="1" x14ac:dyDescent="0.15">
      <c r="A271" s="3">
        <v>2020850</v>
      </c>
      <c r="B271" s="3" t="s">
        <v>858</v>
      </c>
      <c r="C271" s="44"/>
    </row>
    <row r="272" spans="1:3" ht="17.25" customHeight="1" x14ac:dyDescent="0.15">
      <c r="A272" s="3">
        <v>2020899</v>
      </c>
      <c r="B272" s="3" t="s">
        <v>1004</v>
      </c>
      <c r="C272" s="44"/>
    </row>
    <row r="273" spans="1:3" ht="17.25" customHeight="1" x14ac:dyDescent="0.15">
      <c r="A273" s="3">
        <v>20299</v>
      </c>
      <c r="B273" s="5" t="s">
        <v>1005</v>
      </c>
      <c r="C273" s="42">
        <f>C274</f>
        <v>0</v>
      </c>
    </row>
    <row r="274" spans="1:3" ht="17.25" customHeight="1" x14ac:dyDescent="0.15">
      <c r="A274" s="3">
        <v>2029999</v>
      </c>
      <c r="B274" s="3" t="s">
        <v>1006</v>
      </c>
      <c r="C274" s="44"/>
    </row>
    <row r="275" spans="1:3" ht="17.25" customHeight="1" x14ac:dyDescent="0.15">
      <c r="A275" s="3">
        <v>203</v>
      </c>
      <c r="B275" s="5" t="s">
        <v>1007</v>
      </c>
      <c r="C275" s="42">
        <f>SUM(C276,C280,C282,C284,C292)</f>
        <v>401</v>
      </c>
    </row>
    <row r="276" spans="1:3" ht="17.25" customHeight="1" x14ac:dyDescent="0.15">
      <c r="A276" s="3">
        <v>20301</v>
      </c>
      <c r="B276" s="5" t="s">
        <v>1008</v>
      </c>
      <c r="C276" s="42">
        <f>SUM(C277:C279)</f>
        <v>0</v>
      </c>
    </row>
    <row r="277" spans="1:3" ht="17.25" customHeight="1" x14ac:dyDescent="0.15">
      <c r="A277" s="3">
        <v>2030101</v>
      </c>
      <c r="B277" s="3" t="s">
        <v>1009</v>
      </c>
      <c r="C277" s="44"/>
    </row>
    <row r="278" spans="1:3" ht="17.25" customHeight="1" x14ac:dyDescent="0.15">
      <c r="A278" s="3">
        <v>2030102</v>
      </c>
      <c r="B278" s="3" t="s">
        <v>1010</v>
      </c>
      <c r="C278" s="44"/>
    </row>
    <row r="279" spans="1:3" ht="17.25" customHeight="1" x14ac:dyDescent="0.15">
      <c r="A279" s="3">
        <v>2030199</v>
      </c>
      <c r="B279" s="3" t="s">
        <v>1011</v>
      </c>
      <c r="C279" s="44"/>
    </row>
    <row r="280" spans="1:3" ht="17.25" customHeight="1" x14ac:dyDescent="0.15">
      <c r="A280" s="3">
        <v>20304</v>
      </c>
      <c r="B280" s="5" t="s">
        <v>1012</v>
      </c>
      <c r="C280" s="42">
        <f>C281</f>
        <v>0</v>
      </c>
    </row>
    <row r="281" spans="1:3" ht="17.25" customHeight="1" x14ac:dyDescent="0.15">
      <c r="A281" s="3">
        <v>2030401</v>
      </c>
      <c r="B281" s="3" t="s">
        <v>1013</v>
      </c>
      <c r="C281" s="44"/>
    </row>
    <row r="282" spans="1:3" ht="17.25" customHeight="1" x14ac:dyDescent="0.15">
      <c r="A282" s="3">
        <v>20305</v>
      </c>
      <c r="B282" s="5" t="s">
        <v>1014</v>
      </c>
      <c r="C282" s="42">
        <f>C283</f>
        <v>0</v>
      </c>
    </row>
    <row r="283" spans="1:3" ht="17.25" customHeight="1" x14ac:dyDescent="0.15">
      <c r="A283" s="3">
        <v>2030501</v>
      </c>
      <c r="B283" s="3" t="s">
        <v>1015</v>
      </c>
      <c r="C283" s="44"/>
    </row>
    <row r="284" spans="1:3" ht="17.25" customHeight="1" x14ac:dyDescent="0.15">
      <c r="A284" s="3">
        <v>20306</v>
      </c>
      <c r="B284" s="5" t="s">
        <v>1016</v>
      </c>
      <c r="C284" s="42">
        <f>SUM(C285:C291)</f>
        <v>401</v>
      </c>
    </row>
    <row r="285" spans="1:3" ht="17.25" customHeight="1" x14ac:dyDescent="0.15">
      <c r="A285" s="3">
        <v>2030601</v>
      </c>
      <c r="B285" s="3" t="s">
        <v>1017</v>
      </c>
      <c r="C285" s="44">
        <v>15</v>
      </c>
    </row>
    <row r="286" spans="1:3" ht="17.25" customHeight="1" x14ac:dyDescent="0.15">
      <c r="A286" s="3">
        <v>2030602</v>
      </c>
      <c r="B286" s="3" t="s">
        <v>1018</v>
      </c>
      <c r="C286" s="44"/>
    </row>
    <row r="287" spans="1:3" ht="17.25" customHeight="1" x14ac:dyDescent="0.15">
      <c r="A287" s="3">
        <v>2030603</v>
      </c>
      <c r="B287" s="3" t="s">
        <v>1019</v>
      </c>
      <c r="C287" s="44">
        <v>45</v>
      </c>
    </row>
    <row r="288" spans="1:3" ht="17.25" customHeight="1" x14ac:dyDescent="0.15">
      <c r="A288" s="3">
        <v>2030604</v>
      </c>
      <c r="B288" s="3" t="s">
        <v>1020</v>
      </c>
      <c r="C288" s="44"/>
    </row>
    <row r="289" spans="1:3" ht="17.25" customHeight="1" x14ac:dyDescent="0.15">
      <c r="A289" s="3">
        <v>2030607</v>
      </c>
      <c r="B289" s="3" t="s">
        <v>1021</v>
      </c>
      <c r="C289" s="44">
        <v>47</v>
      </c>
    </row>
    <row r="290" spans="1:3" ht="17.25" customHeight="1" x14ac:dyDescent="0.15">
      <c r="A290" s="3">
        <v>2030608</v>
      </c>
      <c r="B290" s="3" t="s">
        <v>1022</v>
      </c>
      <c r="C290" s="44"/>
    </row>
    <row r="291" spans="1:3" ht="17.25" customHeight="1" x14ac:dyDescent="0.15">
      <c r="A291" s="3">
        <v>2030699</v>
      </c>
      <c r="B291" s="3" t="s">
        <v>1023</v>
      </c>
      <c r="C291" s="44">
        <v>294</v>
      </c>
    </row>
    <row r="292" spans="1:3" ht="17.25" customHeight="1" x14ac:dyDescent="0.15">
      <c r="A292" s="3">
        <v>20399</v>
      </c>
      <c r="B292" s="5" t="s">
        <v>1024</v>
      </c>
      <c r="C292" s="42">
        <f>C293</f>
        <v>0</v>
      </c>
    </row>
    <row r="293" spans="1:3" ht="17.25" customHeight="1" x14ac:dyDescent="0.15">
      <c r="A293" s="3">
        <v>2039999</v>
      </c>
      <c r="B293" s="3" t="s">
        <v>1025</v>
      </c>
      <c r="C293" s="44"/>
    </row>
    <row r="294" spans="1:3" ht="17.25" customHeight="1" x14ac:dyDescent="0.15">
      <c r="A294" s="3">
        <v>204</v>
      </c>
      <c r="B294" s="5" t="s">
        <v>1026</v>
      </c>
      <c r="C294" s="42">
        <f>SUM(C295,C298,C309,C316,C324,C333,C347,C357,C367,C375,C381)</f>
        <v>14802</v>
      </c>
    </row>
    <row r="295" spans="1:3" ht="17.25" customHeight="1" x14ac:dyDescent="0.15">
      <c r="A295" s="3">
        <v>20401</v>
      </c>
      <c r="B295" s="5" t="s">
        <v>1027</v>
      </c>
      <c r="C295" s="42">
        <f>SUM(C296:C297)</f>
        <v>38</v>
      </c>
    </row>
    <row r="296" spans="1:3" ht="17.25" customHeight="1" x14ac:dyDescent="0.15">
      <c r="A296" s="3">
        <v>2040101</v>
      </c>
      <c r="B296" s="3" t="s">
        <v>1028</v>
      </c>
      <c r="C296" s="44"/>
    </row>
    <row r="297" spans="1:3" ht="17.25" customHeight="1" x14ac:dyDescent="0.15">
      <c r="A297" s="3">
        <v>2040199</v>
      </c>
      <c r="B297" s="3" t="s">
        <v>1029</v>
      </c>
      <c r="C297" s="44">
        <v>38</v>
      </c>
    </row>
    <row r="298" spans="1:3" ht="17.25" customHeight="1" x14ac:dyDescent="0.15">
      <c r="A298" s="3">
        <v>20402</v>
      </c>
      <c r="B298" s="5" t="s">
        <v>1030</v>
      </c>
      <c r="C298" s="42">
        <f>SUM(C299:C308)</f>
        <v>11709</v>
      </c>
    </row>
    <row r="299" spans="1:3" ht="17.25" customHeight="1" x14ac:dyDescent="0.15">
      <c r="A299" s="3">
        <v>2040201</v>
      </c>
      <c r="B299" s="3" t="s">
        <v>849</v>
      </c>
      <c r="C299" s="44">
        <v>5543</v>
      </c>
    </row>
    <row r="300" spans="1:3" ht="17.25" customHeight="1" x14ac:dyDescent="0.15">
      <c r="A300" s="3">
        <v>2040202</v>
      </c>
      <c r="B300" s="3" t="s">
        <v>850</v>
      </c>
      <c r="C300" s="44">
        <v>3863</v>
      </c>
    </row>
    <row r="301" spans="1:3" ht="17.25" customHeight="1" x14ac:dyDescent="0.15">
      <c r="A301" s="3">
        <v>2040203</v>
      </c>
      <c r="B301" s="3" t="s">
        <v>851</v>
      </c>
      <c r="C301" s="44"/>
    </row>
    <row r="302" spans="1:3" ht="17.25" customHeight="1" x14ac:dyDescent="0.15">
      <c r="A302" s="3">
        <v>2040219</v>
      </c>
      <c r="B302" s="3" t="s">
        <v>890</v>
      </c>
      <c r="C302" s="44">
        <v>84</v>
      </c>
    </row>
    <row r="303" spans="1:3" ht="17.25" customHeight="1" x14ac:dyDescent="0.15">
      <c r="A303" s="3">
        <v>2040220</v>
      </c>
      <c r="B303" s="3" t="s">
        <v>1031</v>
      </c>
      <c r="C303" s="44">
        <v>115</v>
      </c>
    </row>
    <row r="304" spans="1:3" ht="17.25" customHeight="1" x14ac:dyDescent="0.15">
      <c r="A304" s="3">
        <v>2040221</v>
      </c>
      <c r="B304" s="3" t="s">
        <v>1032</v>
      </c>
      <c r="C304" s="44">
        <v>5</v>
      </c>
    </row>
    <row r="305" spans="1:3" ht="17.25" customHeight="1" x14ac:dyDescent="0.15">
      <c r="A305" s="3">
        <v>2040222</v>
      </c>
      <c r="B305" s="3" t="s">
        <v>1033</v>
      </c>
      <c r="C305" s="44"/>
    </row>
    <row r="306" spans="1:3" ht="17.25" customHeight="1" x14ac:dyDescent="0.15">
      <c r="A306" s="3">
        <v>2040223</v>
      </c>
      <c r="B306" s="3" t="s">
        <v>1034</v>
      </c>
      <c r="C306" s="44"/>
    </row>
    <row r="307" spans="1:3" ht="17.25" customHeight="1" x14ac:dyDescent="0.15">
      <c r="A307" s="3">
        <v>2040250</v>
      </c>
      <c r="B307" s="3" t="s">
        <v>858</v>
      </c>
      <c r="C307" s="44">
        <v>18</v>
      </c>
    </row>
    <row r="308" spans="1:3" ht="17.25" customHeight="1" x14ac:dyDescent="0.15">
      <c r="A308" s="3">
        <v>2040299</v>
      </c>
      <c r="B308" s="3" t="s">
        <v>1035</v>
      </c>
      <c r="C308" s="44">
        <v>2081</v>
      </c>
    </row>
    <row r="309" spans="1:3" ht="17.25" customHeight="1" x14ac:dyDescent="0.15">
      <c r="A309" s="3">
        <v>20403</v>
      </c>
      <c r="B309" s="5" t="s">
        <v>1036</v>
      </c>
      <c r="C309" s="42">
        <f>SUM(C310:C315)</f>
        <v>0</v>
      </c>
    </row>
    <row r="310" spans="1:3" ht="17.25" customHeight="1" x14ac:dyDescent="0.15">
      <c r="A310" s="3">
        <v>2040301</v>
      </c>
      <c r="B310" s="3" t="s">
        <v>849</v>
      </c>
      <c r="C310" s="44"/>
    </row>
    <row r="311" spans="1:3" ht="17.25" customHeight="1" x14ac:dyDescent="0.15">
      <c r="A311" s="3">
        <v>2040302</v>
      </c>
      <c r="B311" s="3" t="s">
        <v>850</v>
      </c>
      <c r="C311" s="44"/>
    </row>
    <row r="312" spans="1:3" ht="17.25" customHeight="1" x14ac:dyDescent="0.15">
      <c r="A312" s="3">
        <v>2040303</v>
      </c>
      <c r="B312" s="3" t="s">
        <v>851</v>
      </c>
      <c r="C312" s="44"/>
    </row>
    <row r="313" spans="1:3" ht="17.25" customHeight="1" x14ac:dyDescent="0.15">
      <c r="A313" s="3">
        <v>2040304</v>
      </c>
      <c r="B313" s="3" t="s">
        <v>1037</v>
      </c>
      <c r="C313" s="44"/>
    </row>
    <row r="314" spans="1:3" ht="17.25" customHeight="1" x14ac:dyDescent="0.15">
      <c r="A314" s="3">
        <v>2040350</v>
      </c>
      <c r="B314" s="3" t="s">
        <v>858</v>
      </c>
      <c r="C314" s="44"/>
    </row>
    <row r="315" spans="1:3" ht="17.25" customHeight="1" x14ac:dyDescent="0.15">
      <c r="A315" s="3">
        <v>2040399</v>
      </c>
      <c r="B315" s="3" t="s">
        <v>1038</v>
      </c>
      <c r="C315" s="44"/>
    </row>
    <row r="316" spans="1:3" ht="17.25" customHeight="1" x14ac:dyDescent="0.15">
      <c r="A316" s="3">
        <v>20404</v>
      </c>
      <c r="B316" s="5" t="s">
        <v>1039</v>
      </c>
      <c r="C316" s="42">
        <f>SUM(C317:C323)</f>
        <v>16</v>
      </c>
    </row>
    <row r="317" spans="1:3" ht="17.25" customHeight="1" x14ac:dyDescent="0.15">
      <c r="A317" s="3">
        <v>2040401</v>
      </c>
      <c r="B317" s="3" t="s">
        <v>849</v>
      </c>
      <c r="C317" s="44">
        <v>16</v>
      </c>
    </row>
    <row r="318" spans="1:3" ht="17.25" customHeight="1" x14ac:dyDescent="0.15">
      <c r="A318" s="3">
        <v>2040402</v>
      </c>
      <c r="B318" s="3" t="s">
        <v>850</v>
      </c>
      <c r="C318" s="44"/>
    </row>
    <row r="319" spans="1:3" ht="17.25" customHeight="1" x14ac:dyDescent="0.15">
      <c r="A319" s="3">
        <v>2040403</v>
      </c>
      <c r="B319" s="3" t="s">
        <v>851</v>
      </c>
      <c r="C319" s="44"/>
    </row>
    <row r="320" spans="1:3" ht="17.25" customHeight="1" x14ac:dyDescent="0.15">
      <c r="A320" s="3">
        <v>2040409</v>
      </c>
      <c r="B320" s="3" t="s">
        <v>1040</v>
      </c>
      <c r="C320" s="44"/>
    </row>
    <row r="321" spans="1:3" ht="17.25" customHeight="1" x14ac:dyDescent="0.15">
      <c r="A321" s="3">
        <v>2040410</v>
      </c>
      <c r="B321" s="3" t="s">
        <v>1041</v>
      </c>
      <c r="C321" s="44"/>
    </row>
    <row r="322" spans="1:3" ht="17.25" customHeight="1" x14ac:dyDescent="0.15">
      <c r="A322" s="3">
        <v>2040450</v>
      </c>
      <c r="B322" s="3" t="s">
        <v>858</v>
      </c>
      <c r="C322" s="44"/>
    </row>
    <row r="323" spans="1:3" ht="17.25" customHeight="1" x14ac:dyDescent="0.15">
      <c r="A323" s="3">
        <v>2040499</v>
      </c>
      <c r="B323" s="3" t="s">
        <v>1042</v>
      </c>
      <c r="C323" s="44"/>
    </row>
    <row r="324" spans="1:3" ht="17.25" customHeight="1" x14ac:dyDescent="0.15">
      <c r="A324" s="3">
        <v>20405</v>
      </c>
      <c r="B324" s="5" t="s">
        <v>1043</v>
      </c>
      <c r="C324" s="42">
        <f>SUM(C325:C332)</f>
        <v>41</v>
      </c>
    </row>
    <row r="325" spans="1:3" ht="17.25" customHeight="1" x14ac:dyDescent="0.15">
      <c r="A325" s="3">
        <v>2040501</v>
      </c>
      <c r="B325" s="3" t="s">
        <v>849</v>
      </c>
      <c r="C325" s="44">
        <v>36</v>
      </c>
    </row>
    <row r="326" spans="1:3" ht="17.25" customHeight="1" x14ac:dyDescent="0.15">
      <c r="A326" s="3">
        <v>2040502</v>
      </c>
      <c r="B326" s="3" t="s">
        <v>850</v>
      </c>
      <c r="C326" s="44"/>
    </row>
    <row r="327" spans="1:3" ht="17.25" customHeight="1" x14ac:dyDescent="0.15">
      <c r="A327" s="3">
        <v>2040503</v>
      </c>
      <c r="B327" s="3" t="s">
        <v>851</v>
      </c>
      <c r="C327" s="44"/>
    </row>
    <row r="328" spans="1:3" ht="17.25" customHeight="1" x14ac:dyDescent="0.15">
      <c r="A328" s="3">
        <v>2040504</v>
      </c>
      <c r="B328" s="3" t="s">
        <v>1044</v>
      </c>
      <c r="C328" s="44"/>
    </row>
    <row r="329" spans="1:3" ht="17.25" customHeight="1" x14ac:dyDescent="0.15">
      <c r="A329" s="3">
        <v>2040505</v>
      </c>
      <c r="B329" s="3" t="s">
        <v>1045</v>
      </c>
      <c r="C329" s="44"/>
    </row>
    <row r="330" spans="1:3" ht="17.25" customHeight="1" x14ac:dyDescent="0.15">
      <c r="A330" s="3">
        <v>2040506</v>
      </c>
      <c r="B330" s="3" t="s">
        <v>1046</v>
      </c>
      <c r="C330" s="44"/>
    </row>
    <row r="331" spans="1:3" ht="17.25" customHeight="1" x14ac:dyDescent="0.15">
      <c r="A331" s="3">
        <v>2040550</v>
      </c>
      <c r="B331" s="3" t="s">
        <v>858</v>
      </c>
      <c r="C331" s="44"/>
    </row>
    <row r="332" spans="1:3" ht="17.25" customHeight="1" x14ac:dyDescent="0.15">
      <c r="A332" s="3">
        <v>2040599</v>
      </c>
      <c r="B332" s="3" t="s">
        <v>1047</v>
      </c>
      <c r="C332" s="44">
        <v>5</v>
      </c>
    </row>
    <row r="333" spans="1:3" ht="17.25" customHeight="1" x14ac:dyDescent="0.15">
      <c r="A333" s="3">
        <v>20406</v>
      </c>
      <c r="B333" s="5" t="s">
        <v>1048</v>
      </c>
      <c r="C333" s="42">
        <f>SUM(C334:C346)</f>
        <v>1301</v>
      </c>
    </row>
    <row r="334" spans="1:3" ht="17.25" customHeight="1" x14ac:dyDescent="0.15">
      <c r="A334" s="3">
        <v>2040601</v>
      </c>
      <c r="B334" s="3" t="s">
        <v>849</v>
      </c>
      <c r="C334" s="44">
        <v>951</v>
      </c>
    </row>
    <row r="335" spans="1:3" ht="17.25" customHeight="1" x14ac:dyDescent="0.15">
      <c r="A335" s="3">
        <v>2040602</v>
      </c>
      <c r="B335" s="3" t="s">
        <v>850</v>
      </c>
      <c r="C335" s="44">
        <v>229</v>
      </c>
    </row>
    <row r="336" spans="1:3" ht="17.25" customHeight="1" x14ac:dyDescent="0.15">
      <c r="A336" s="3">
        <v>2040603</v>
      </c>
      <c r="B336" s="3" t="s">
        <v>851</v>
      </c>
      <c r="C336" s="44"/>
    </row>
    <row r="337" spans="1:3" ht="17.25" customHeight="1" x14ac:dyDescent="0.15">
      <c r="A337" s="3">
        <v>2040604</v>
      </c>
      <c r="B337" s="3" t="s">
        <v>1049</v>
      </c>
      <c r="C337" s="44">
        <v>4</v>
      </c>
    </row>
    <row r="338" spans="1:3" ht="17.25" customHeight="1" x14ac:dyDescent="0.15">
      <c r="A338" s="3">
        <v>2040605</v>
      </c>
      <c r="B338" s="3" t="s">
        <v>1050</v>
      </c>
      <c r="C338" s="44"/>
    </row>
    <row r="339" spans="1:3" ht="17.25" customHeight="1" x14ac:dyDescent="0.15">
      <c r="A339" s="3">
        <v>2040606</v>
      </c>
      <c r="B339" s="3" t="s">
        <v>1051</v>
      </c>
      <c r="C339" s="44"/>
    </row>
    <row r="340" spans="1:3" ht="17.25" customHeight="1" x14ac:dyDescent="0.15">
      <c r="A340" s="3">
        <v>2040607</v>
      </c>
      <c r="B340" s="3" t="s">
        <v>1052</v>
      </c>
      <c r="C340" s="44">
        <v>22</v>
      </c>
    </row>
    <row r="341" spans="1:3" ht="17.25" customHeight="1" x14ac:dyDescent="0.15">
      <c r="A341" s="3">
        <v>2040608</v>
      </c>
      <c r="B341" s="3" t="s">
        <v>1053</v>
      </c>
      <c r="C341" s="44"/>
    </row>
    <row r="342" spans="1:3" ht="17.25" customHeight="1" x14ac:dyDescent="0.15">
      <c r="A342" s="3">
        <v>2040610</v>
      </c>
      <c r="B342" s="3" t="s">
        <v>1054</v>
      </c>
      <c r="C342" s="44">
        <v>5</v>
      </c>
    </row>
    <row r="343" spans="1:3" ht="17.25" customHeight="1" x14ac:dyDescent="0.15">
      <c r="A343" s="3">
        <v>2040612</v>
      </c>
      <c r="B343" s="3" t="s">
        <v>1055</v>
      </c>
      <c r="C343" s="44"/>
    </row>
    <row r="344" spans="1:3" ht="17.25" customHeight="1" x14ac:dyDescent="0.15">
      <c r="A344" s="3">
        <v>2040613</v>
      </c>
      <c r="B344" s="3" t="s">
        <v>890</v>
      </c>
      <c r="C344" s="44"/>
    </row>
    <row r="345" spans="1:3" ht="17.25" customHeight="1" x14ac:dyDescent="0.15">
      <c r="A345" s="3">
        <v>2040650</v>
      </c>
      <c r="B345" s="3" t="s">
        <v>858</v>
      </c>
      <c r="C345" s="44">
        <v>10</v>
      </c>
    </row>
    <row r="346" spans="1:3" ht="17.25" customHeight="1" x14ac:dyDescent="0.15">
      <c r="A346" s="3">
        <v>2040699</v>
      </c>
      <c r="B346" s="3" t="s">
        <v>1056</v>
      </c>
      <c r="C346" s="44">
        <v>80</v>
      </c>
    </row>
    <row r="347" spans="1:3" ht="17.25" customHeight="1" x14ac:dyDescent="0.15">
      <c r="A347" s="3">
        <v>20407</v>
      </c>
      <c r="B347" s="5" t="s">
        <v>1057</v>
      </c>
      <c r="C347" s="42">
        <f>SUM(C348:C356)</f>
        <v>0</v>
      </c>
    </row>
    <row r="348" spans="1:3" ht="17.25" customHeight="1" x14ac:dyDescent="0.15">
      <c r="A348" s="3">
        <v>2040701</v>
      </c>
      <c r="B348" s="3" t="s">
        <v>849</v>
      </c>
      <c r="C348" s="44"/>
    </row>
    <row r="349" spans="1:3" ht="17.25" customHeight="1" x14ac:dyDescent="0.15">
      <c r="A349" s="3">
        <v>2040702</v>
      </c>
      <c r="B349" s="3" t="s">
        <v>850</v>
      </c>
      <c r="C349" s="44"/>
    </row>
    <row r="350" spans="1:3" ht="17.25" customHeight="1" x14ac:dyDescent="0.15">
      <c r="A350" s="3">
        <v>2040703</v>
      </c>
      <c r="B350" s="3" t="s">
        <v>851</v>
      </c>
      <c r="C350" s="44"/>
    </row>
    <row r="351" spans="1:3" ht="17.25" customHeight="1" x14ac:dyDescent="0.15">
      <c r="A351" s="3">
        <v>2040704</v>
      </c>
      <c r="B351" s="3" t="s">
        <v>1058</v>
      </c>
      <c r="C351" s="44"/>
    </row>
    <row r="352" spans="1:3" ht="17.25" customHeight="1" x14ac:dyDescent="0.15">
      <c r="A352" s="3">
        <v>2040705</v>
      </c>
      <c r="B352" s="3" t="s">
        <v>1059</v>
      </c>
      <c r="C352" s="44"/>
    </row>
    <row r="353" spans="1:3" ht="17.25" customHeight="1" x14ac:dyDescent="0.15">
      <c r="A353" s="3">
        <v>2040706</v>
      </c>
      <c r="B353" s="3" t="s">
        <v>1060</v>
      </c>
      <c r="C353" s="44"/>
    </row>
    <row r="354" spans="1:3" ht="17.25" customHeight="1" x14ac:dyDescent="0.15">
      <c r="A354" s="3">
        <v>2040707</v>
      </c>
      <c r="B354" s="3" t="s">
        <v>890</v>
      </c>
      <c r="C354" s="44"/>
    </row>
    <row r="355" spans="1:3" ht="17.25" customHeight="1" x14ac:dyDescent="0.15">
      <c r="A355" s="3">
        <v>2040750</v>
      </c>
      <c r="B355" s="3" t="s">
        <v>858</v>
      </c>
      <c r="C355" s="44"/>
    </row>
    <row r="356" spans="1:3" ht="17.25" customHeight="1" x14ac:dyDescent="0.15">
      <c r="A356" s="3">
        <v>2040799</v>
      </c>
      <c r="B356" s="3" t="s">
        <v>1061</v>
      </c>
      <c r="C356" s="44"/>
    </row>
    <row r="357" spans="1:3" ht="17.25" customHeight="1" x14ac:dyDescent="0.15">
      <c r="A357" s="3">
        <v>20408</v>
      </c>
      <c r="B357" s="5" t="s">
        <v>1062</v>
      </c>
      <c r="C357" s="42">
        <f>SUM(C358:C366)</f>
        <v>0</v>
      </c>
    </row>
    <row r="358" spans="1:3" ht="17.25" customHeight="1" x14ac:dyDescent="0.15">
      <c r="A358" s="3">
        <v>2040801</v>
      </c>
      <c r="B358" s="3" t="s">
        <v>849</v>
      </c>
      <c r="C358" s="44"/>
    </row>
    <row r="359" spans="1:3" ht="17.25" customHeight="1" x14ac:dyDescent="0.15">
      <c r="A359" s="3">
        <v>2040802</v>
      </c>
      <c r="B359" s="3" t="s">
        <v>850</v>
      </c>
      <c r="C359" s="44"/>
    </row>
    <row r="360" spans="1:3" ht="17.25" customHeight="1" x14ac:dyDescent="0.15">
      <c r="A360" s="3">
        <v>2040803</v>
      </c>
      <c r="B360" s="3" t="s">
        <v>851</v>
      </c>
      <c r="C360" s="44"/>
    </row>
    <row r="361" spans="1:3" ht="17.25" customHeight="1" x14ac:dyDescent="0.15">
      <c r="A361" s="3">
        <v>2040804</v>
      </c>
      <c r="B361" s="3" t="s">
        <v>1063</v>
      </c>
      <c r="C361" s="44"/>
    </row>
    <row r="362" spans="1:3" ht="17.25" customHeight="1" x14ac:dyDescent="0.15">
      <c r="A362" s="3">
        <v>2040805</v>
      </c>
      <c r="B362" s="3" t="s">
        <v>1064</v>
      </c>
      <c r="C362" s="44"/>
    </row>
    <row r="363" spans="1:3" ht="17.25" customHeight="1" x14ac:dyDescent="0.15">
      <c r="A363" s="3">
        <v>2040806</v>
      </c>
      <c r="B363" s="3" t="s">
        <v>1065</v>
      </c>
      <c r="C363" s="44"/>
    </row>
    <row r="364" spans="1:3" ht="17.25" customHeight="1" x14ac:dyDescent="0.15">
      <c r="A364" s="3">
        <v>2040807</v>
      </c>
      <c r="B364" s="3" t="s">
        <v>890</v>
      </c>
      <c r="C364" s="44"/>
    </row>
    <row r="365" spans="1:3" ht="17.25" customHeight="1" x14ac:dyDescent="0.15">
      <c r="A365" s="3">
        <v>2040850</v>
      </c>
      <c r="B365" s="3" t="s">
        <v>858</v>
      </c>
      <c r="C365" s="44"/>
    </row>
    <row r="366" spans="1:3" ht="17.25" customHeight="1" x14ac:dyDescent="0.15">
      <c r="A366" s="3">
        <v>2040899</v>
      </c>
      <c r="B366" s="3" t="s">
        <v>1066</v>
      </c>
      <c r="C366" s="44"/>
    </row>
    <row r="367" spans="1:3" ht="17.25" customHeight="1" x14ac:dyDescent="0.15">
      <c r="A367" s="3">
        <v>20409</v>
      </c>
      <c r="B367" s="5" t="s">
        <v>1067</v>
      </c>
      <c r="C367" s="42">
        <f>SUM(C368:C374)</f>
        <v>0</v>
      </c>
    </row>
    <row r="368" spans="1:3" ht="17.25" customHeight="1" x14ac:dyDescent="0.15">
      <c r="A368" s="3">
        <v>2040901</v>
      </c>
      <c r="B368" s="3" t="s">
        <v>849</v>
      </c>
      <c r="C368" s="44"/>
    </row>
    <row r="369" spans="1:3" ht="17.25" customHeight="1" x14ac:dyDescent="0.15">
      <c r="A369" s="3">
        <v>2040902</v>
      </c>
      <c r="B369" s="3" t="s">
        <v>850</v>
      </c>
      <c r="C369" s="44"/>
    </row>
    <row r="370" spans="1:3" ht="17.25" customHeight="1" x14ac:dyDescent="0.15">
      <c r="A370" s="3">
        <v>2040903</v>
      </c>
      <c r="B370" s="3" t="s">
        <v>851</v>
      </c>
      <c r="C370" s="44"/>
    </row>
    <row r="371" spans="1:3" ht="17.25" customHeight="1" x14ac:dyDescent="0.15">
      <c r="A371" s="3">
        <v>2040904</v>
      </c>
      <c r="B371" s="3" t="s">
        <v>1068</v>
      </c>
      <c r="C371" s="44"/>
    </row>
    <row r="372" spans="1:3" ht="17.25" customHeight="1" x14ac:dyDescent="0.15">
      <c r="A372" s="3">
        <v>2040905</v>
      </c>
      <c r="B372" s="3" t="s">
        <v>1069</v>
      </c>
      <c r="C372" s="44"/>
    </row>
    <row r="373" spans="1:3" ht="17.25" customHeight="1" x14ac:dyDescent="0.15">
      <c r="A373" s="3">
        <v>2040950</v>
      </c>
      <c r="B373" s="3" t="s">
        <v>858</v>
      </c>
      <c r="C373" s="44"/>
    </row>
    <row r="374" spans="1:3" ht="17.25" customHeight="1" x14ac:dyDescent="0.15">
      <c r="A374" s="3">
        <v>2040999</v>
      </c>
      <c r="B374" s="3" t="s">
        <v>1070</v>
      </c>
      <c r="C374" s="44"/>
    </row>
    <row r="375" spans="1:3" ht="17.25" customHeight="1" x14ac:dyDescent="0.15">
      <c r="A375" s="3">
        <v>20410</v>
      </c>
      <c r="B375" s="5" t="s">
        <v>1071</v>
      </c>
      <c r="C375" s="42">
        <f>SUM(C376:C380)</f>
        <v>0</v>
      </c>
    </row>
    <row r="376" spans="1:3" ht="17.25" customHeight="1" x14ac:dyDescent="0.15">
      <c r="A376" s="3">
        <v>2041001</v>
      </c>
      <c r="B376" s="3" t="s">
        <v>849</v>
      </c>
      <c r="C376" s="44"/>
    </row>
    <row r="377" spans="1:3" ht="17.25" customHeight="1" x14ac:dyDescent="0.15">
      <c r="A377" s="3">
        <v>2041002</v>
      </c>
      <c r="B377" s="3" t="s">
        <v>850</v>
      </c>
      <c r="C377" s="44"/>
    </row>
    <row r="378" spans="1:3" ht="17.25" customHeight="1" x14ac:dyDescent="0.15">
      <c r="A378" s="3">
        <v>2041006</v>
      </c>
      <c r="B378" s="3" t="s">
        <v>890</v>
      </c>
      <c r="C378" s="44"/>
    </row>
    <row r="379" spans="1:3" ht="17.25" customHeight="1" x14ac:dyDescent="0.15">
      <c r="A379" s="3">
        <v>2041007</v>
      </c>
      <c r="B379" s="3" t="s">
        <v>1072</v>
      </c>
      <c r="C379" s="44"/>
    </row>
    <row r="380" spans="1:3" ht="17.25" customHeight="1" x14ac:dyDescent="0.15">
      <c r="A380" s="3">
        <v>2041099</v>
      </c>
      <c r="B380" s="3" t="s">
        <v>1073</v>
      </c>
      <c r="C380" s="44"/>
    </row>
    <row r="381" spans="1:3" ht="17.25" customHeight="1" x14ac:dyDescent="0.15">
      <c r="A381" s="3">
        <v>20499</v>
      </c>
      <c r="B381" s="5" t="s">
        <v>1074</v>
      </c>
      <c r="C381" s="42">
        <f>SUM(C382:C383)</f>
        <v>1697</v>
      </c>
    </row>
    <row r="382" spans="1:3" ht="17.25" customHeight="1" x14ac:dyDescent="0.15">
      <c r="A382" s="3">
        <v>2049902</v>
      </c>
      <c r="B382" s="3" t="s">
        <v>1075</v>
      </c>
      <c r="C382" s="44"/>
    </row>
    <row r="383" spans="1:3" ht="17.25" customHeight="1" x14ac:dyDescent="0.15">
      <c r="A383" s="3">
        <v>2049999</v>
      </c>
      <c r="B383" s="3" t="s">
        <v>1076</v>
      </c>
      <c r="C383" s="44">
        <v>1697</v>
      </c>
    </row>
    <row r="384" spans="1:3" ht="17.25" customHeight="1" x14ac:dyDescent="0.15">
      <c r="A384" s="3">
        <v>205</v>
      </c>
      <c r="B384" s="5" t="s">
        <v>1077</v>
      </c>
      <c r="C384" s="42">
        <f>SUM(C385,C390,C397,C403,C409,C413,C417,C421,C427,C434)</f>
        <v>100370</v>
      </c>
    </row>
    <row r="385" spans="1:3" ht="17.25" customHeight="1" x14ac:dyDescent="0.15">
      <c r="A385" s="3">
        <v>20501</v>
      </c>
      <c r="B385" s="5" t="s">
        <v>1078</v>
      </c>
      <c r="C385" s="42">
        <f>SUM(C386:C389)</f>
        <v>1035</v>
      </c>
    </row>
    <row r="386" spans="1:3" ht="17.25" customHeight="1" x14ac:dyDescent="0.15">
      <c r="A386" s="3">
        <v>2050101</v>
      </c>
      <c r="B386" s="3" t="s">
        <v>849</v>
      </c>
      <c r="C386" s="44">
        <v>1035</v>
      </c>
    </row>
    <row r="387" spans="1:3" ht="17.25" customHeight="1" x14ac:dyDescent="0.15">
      <c r="A387" s="3">
        <v>2050102</v>
      </c>
      <c r="B387" s="3" t="s">
        <v>850</v>
      </c>
      <c r="C387" s="44"/>
    </row>
    <row r="388" spans="1:3" ht="17.25" customHeight="1" x14ac:dyDescent="0.15">
      <c r="A388" s="3">
        <v>2050103</v>
      </c>
      <c r="B388" s="3" t="s">
        <v>851</v>
      </c>
      <c r="C388" s="44"/>
    </row>
    <row r="389" spans="1:3" ht="17.25" customHeight="1" x14ac:dyDescent="0.15">
      <c r="A389" s="3">
        <v>2050199</v>
      </c>
      <c r="B389" s="3" t="s">
        <v>1079</v>
      </c>
      <c r="C389" s="44"/>
    </row>
    <row r="390" spans="1:3" ht="17.25" customHeight="1" x14ac:dyDescent="0.15">
      <c r="A390" s="3">
        <v>20502</v>
      </c>
      <c r="B390" s="5" t="s">
        <v>1080</v>
      </c>
      <c r="C390" s="42">
        <f>SUM(C391:C396)</f>
        <v>93544</v>
      </c>
    </row>
    <row r="391" spans="1:3" ht="17.25" customHeight="1" x14ac:dyDescent="0.15">
      <c r="A391" s="3">
        <v>2050201</v>
      </c>
      <c r="B391" s="3" t="s">
        <v>1081</v>
      </c>
      <c r="C391" s="44">
        <v>2862</v>
      </c>
    </row>
    <row r="392" spans="1:3" ht="17.25" customHeight="1" x14ac:dyDescent="0.15">
      <c r="A392" s="3">
        <v>2050202</v>
      </c>
      <c r="B392" s="3" t="s">
        <v>1082</v>
      </c>
      <c r="C392" s="44">
        <v>25742</v>
      </c>
    </row>
    <row r="393" spans="1:3" ht="17.25" customHeight="1" x14ac:dyDescent="0.15">
      <c r="A393" s="3">
        <v>2050203</v>
      </c>
      <c r="B393" s="3" t="s">
        <v>1083</v>
      </c>
      <c r="C393" s="44">
        <v>21172</v>
      </c>
    </row>
    <row r="394" spans="1:3" ht="17.25" customHeight="1" x14ac:dyDescent="0.15">
      <c r="A394" s="3">
        <v>2050204</v>
      </c>
      <c r="B394" s="3" t="s">
        <v>1084</v>
      </c>
      <c r="C394" s="44">
        <v>10678</v>
      </c>
    </row>
    <row r="395" spans="1:3" ht="17.25" customHeight="1" x14ac:dyDescent="0.15">
      <c r="A395" s="3">
        <v>2050205</v>
      </c>
      <c r="B395" s="3" t="s">
        <v>1085</v>
      </c>
      <c r="C395" s="44">
        <v>25</v>
      </c>
    </row>
    <row r="396" spans="1:3" ht="17.25" customHeight="1" x14ac:dyDescent="0.15">
      <c r="A396" s="3">
        <v>2050299</v>
      </c>
      <c r="B396" s="3" t="s">
        <v>1086</v>
      </c>
      <c r="C396" s="44">
        <v>33065</v>
      </c>
    </row>
    <row r="397" spans="1:3" ht="17.25" customHeight="1" x14ac:dyDescent="0.15">
      <c r="A397" s="3">
        <v>20503</v>
      </c>
      <c r="B397" s="5" t="s">
        <v>1087</v>
      </c>
      <c r="C397" s="42">
        <f>SUM(C398:C402)</f>
        <v>3953</v>
      </c>
    </row>
    <row r="398" spans="1:3" ht="17.25" customHeight="1" x14ac:dyDescent="0.15">
      <c r="A398" s="3">
        <v>2050301</v>
      </c>
      <c r="B398" s="3" t="s">
        <v>1088</v>
      </c>
      <c r="C398" s="44"/>
    </row>
    <row r="399" spans="1:3" ht="17.25" customHeight="1" x14ac:dyDescent="0.15">
      <c r="A399" s="3">
        <v>2050302</v>
      </c>
      <c r="B399" s="3" t="s">
        <v>1089</v>
      </c>
      <c r="C399" s="44">
        <v>3934</v>
      </c>
    </row>
    <row r="400" spans="1:3" ht="17.25" customHeight="1" x14ac:dyDescent="0.15">
      <c r="A400" s="3">
        <v>2050303</v>
      </c>
      <c r="B400" s="3" t="s">
        <v>1090</v>
      </c>
      <c r="C400" s="44">
        <v>5</v>
      </c>
    </row>
    <row r="401" spans="1:3" ht="17.25" customHeight="1" x14ac:dyDescent="0.15">
      <c r="A401" s="3">
        <v>2050305</v>
      </c>
      <c r="B401" s="3" t="s">
        <v>1091</v>
      </c>
      <c r="C401" s="44"/>
    </row>
    <row r="402" spans="1:3" ht="17.25" customHeight="1" x14ac:dyDescent="0.15">
      <c r="A402" s="3">
        <v>2050399</v>
      </c>
      <c r="B402" s="3" t="s">
        <v>1092</v>
      </c>
      <c r="C402" s="44">
        <v>14</v>
      </c>
    </row>
    <row r="403" spans="1:3" ht="17.25" customHeight="1" x14ac:dyDescent="0.15">
      <c r="A403" s="3">
        <v>20504</v>
      </c>
      <c r="B403" s="5" t="s">
        <v>1093</v>
      </c>
      <c r="C403" s="42">
        <f>SUM(C404:C408)</f>
        <v>6</v>
      </c>
    </row>
    <row r="404" spans="1:3" ht="17.25" customHeight="1" x14ac:dyDescent="0.15">
      <c r="A404" s="3">
        <v>2050401</v>
      </c>
      <c r="B404" s="3" t="s">
        <v>1094</v>
      </c>
      <c r="C404" s="44"/>
    </row>
    <row r="405" spans="1:3" ht="17.25" customHeight="1" x14ac:dyDescent="0.15">
      <c r="A405" s="3">
        <v>2050402</v>
      </c>
      <c r="B405" s="3" t="s">
        <v>1095</v>
      </c>
      <c r="C405" s="44"/>
    </row>
    <row r="406" spans="1:3" ht="17.25" customHeight="1" x14ac:dyDescent="0.15">
      <c r="A406" s="3">
        <v>2050403</v>
      </c>
      <c r="B406" s="3" t="s">
        <v>1096</v>
      </c>
      <c r="C406" s="44"/>
    </row>
    <row r="407" spans="1:3" ht="17.25" customHeight="1" x14ac:dyDescent="0.15">
      <c r="A407" s="3">
        <v>2050404</v>
      </c>
      <c r="B407" s="3" t="s">
        <v>1097</v>
      </c>
      <c r="C407" s="44">
        <v>6</v>
      </c>
    </row>
    <row r="408" spans="1:3" ht="17.25" customHeight="1" x14ac:dyDescent="0.15">
      <c r="A408" s="3">
        <v>2050499</v>
      </c>
      <c r="B408" s="3" t="s">
        <v>1098</v>
      </c>
      <c r="C408" s="44"/>
    </row>
    <row r="409" spans="1:3" ht="17.25" customHeight="1" x14ac:dyDescent="0.15">
      <c r="A409" s="3">
        <v>20505</v>
      </c>
      <c r="B409" s="5" t="s">
        <v>1099</v>
      </c>
      <c r="C409" s="42">
        <f>SUM(C410:C412)</f>
        <v>0</v>
      </c>
    </row>
    <row r="410" spans="1:3" ht="17.25" customHeight="1" x14ac:dyDescent="0.15">
      <c r="A410" s="3">
        <v>2050501</v>
      </c>
      <c r="B410" s="3" t="s">
        <v>1100</v>
      </c>
      <c r="C410" s="44"/>
    </row>
    <row r="411" spans="1:3" ht="17.25" customHeight="1" x14ac:dyDescent="0.15">
      <c r="A411" s="3">
        <v>2050502</v>
      </c>
      <c r="B411" s="3" t="s">
        <v>1101</v>
      </c>
      <c r="C411" s="44"/>
    </row>
    <row r="412" spans="1:3" ht="17.25" customHeight="1" x14ac:dyDescent="0.15">
      <c r="A412" s="3">
        <v>2050599</v>
      </c>
      <c r="B412" s="3" t="s">
        <v>1102</v>
      </c>
      <c r="C412" s="44"/>
    </row>
    <row r="413" spans="1:3" ht="17.25" customHeight="1" x14ac:dyDescent="0.15">
      <c r="A413" s="3">
        <v>20506</v>
      </c>
      <c r="B413" s="5" t="s">
        <v>1103</v>
      </c>
      <c r="C413" s="42">
        <f>SUM(C414:C416)</f>
        <v>0</v>
      </c>
    </row>
    <row r="414" spans="1:3" ht="17.25" customHeight="1" x14ac:dyDescent="0.15">
      <c r="A414" s="3">
        <v>2050601</v>
      </c>
      <c r="B414" s="3" t="s">
        <v>1104</v>
      </c>
      <c r="C414" s="44"/>
    </row>
    <row r="415" spans="1:3" ht="17.25" customHeight="1" x14ac:dyDescent="0.15">
      <c r="A415" s="3">
        <v>2050602</v>
      </c>
      <c r="B415" s="3" t="s">
        <v>1105</v>
      </c>
      <c r="C415" s="44"/>
    </row>
    <row r="416" spans="1:3" ht="17.25" customHeight="1" x14ac:dyDescent="0.15">
      <c r="A416" s="3">
        <v>2050699</v>
      </c>
      <c r="B416" s="3" t="s">
        <v>1106</v>
      </c>
      <c r="C416" s="44"/>
    </row>
    <row r="417" spans="1:3" ht="17.25" customHeight="1" x14ac:dyDescent="0.15">
      <c r="A417" s="3">
        <v>20507</v>
      </c>
      <c r="B417" s="5" t="s">
        <v>1107</v>
      </c>
      <c r="C417" s="42">
        <f>SUM(C418:C420)</f>
        <v>313</v>
      </c>
    </row>
    <row r="418" spans="1:3" ht="17.25" customHeight="1" x14ac:dyDescent="0.15">
      <c r="A418" s="3">
        <v>2050701</v>
      </c>
      <c r="B418" s="3" t="s">
        <v>1108</v>
      </c>
      <c r="C418" s="44">
        <v>311</v>
      </c>
    </row>
    <row r="419" spans="1:3" ht="17.25" customHeight="1" x14ac:dyDescent="0.15">
      <c r="A419" s="3">
        <v>2050702</v>
      </c>
      <c r="B419" s="3" t="s">
        <v>1109</v>
      </c>
      <c r="C419" s="44"/>
    </row>
    <row r="420" spans="1:3" ht="17.25" customHeight="1" x14ac:dyDescent="0.15">
      <c r="A420" s="3">
        <v>2050799</v>
      </c>
      <c r="B420" s="3" t="s">
        <v>1110</v>
      </c>
      <c r="C420" s="44">
        <v>2</v>
      </c>
    </row>
    <row r="421" spans="1:3" ht="17.25" customHeight="1" x14ac:dyDescent="0.15">
      <c r="A421" s="3">
        <v>20508</v>
      </c>
      <c r="B421" s="5" t="s">
        <v>1111</v>
      </c>
      <c r="C421" s="42">
        <f>SUM(C422:C426)</f>
        <v>595</v>
      </c>
    </row>
    <row r="422" spans="1:3" ht="17.25" customHeight="1" x14ac:dyDescent="0.15">
      <c r="A422" s="3">
        <v>2050801</v>
      </c>
      <c r="B422" s="3" t="s">
        <v>1112</v>
      </c>
      <c r="C422" s="44">
        <v>232</v>
      </c>
    </row>
    <row r="423" spans="1:3" ht="17.25" customHeight="1" x14ac:dyDescent="0.15">
      <c r="A423" s="3">
        <v>2050802</v>
      </c>
      <c r="B423" s="3" t="s">
        <v>1113</v>
      </c>
      <c r="C423" s="44">
        <v>363</v>
      </c>
    </row>
    <row r="424" spans="1:3" ht="17.25" customHeight="1" x14ac:dyDescent="0.15">
      <c r="A424" s="3">
        <v>2050803</v>
      </c>
      <c r="B424" s="3" t="s">
        <v>1114</v>
      </c>
      <c r="C424" s="44"/>
    </row>
    <row r="425" spans="1:3" ht="17.25" customHeight="1" x14ac:dyDescent="0.15">
      <c r="A425" s="3">
        <v>2050804</v>
      </c>
      <c r="B425" s="3" t="s">
        <v>1115</v>
      </c>
      <c r="C425" s="44"/>
    </row>
    <row r="426" spans="1:3" ht="17.25" customHeight="1" x14ac:dyDescent="0.15">
      <c r="A426" s="3">
        <v>2050899</v>
      </c>
      <c r="B426" s="3" t="s">
        <v>1116</v>
      </c>
      <c r="C426" s="44"/>
    </row>
    <row r="427" spans="1:3" ht="17.25" customHeight="1" x14ac:dyDescent="0.15">
      <c r="A427" s="3">
        <v>20509</v>
      </c>
      <c r="B427" s="5" t="s">
        <v>1117</v>
      </c>
      <c r="C427" s="42">
        <f>SUM(C428:C433)</f>
        <v>11</v>
      </c>
    </row>
    <row r="428" spans="1:3" ht="17.25" customHeight="1" x14ac:dyDescent="0.15">
      <c r="A428" s="3">
        <v>2050901</v>
      </c>
      <c r="B428" s="3" t="s">
        <v>1118</v>
      </c>
      <c r="C428" s="44"/>
    </row>
    <row r="429" spans="1:3" ht="17.25" customHeight="1" x14ac:dyDescent="0.15">
      <c r="A429" s="3">
        <v>2050902</v>
      </c>
      <c r="B429" s="3" t="s">
        <v>1119</v>
      </c>
      <c r="C429" s="44"/>
    </row>
    <row r="430" spans="1:3" ht="17.25" customHeight="1" x14ac:dyDescent="0.15">
      <c r="A430" s="3">
        <v>2050903</v>
      </c>
      <c r="B430" s="3" t="s">
        <v>1120</v>
      </c>
      <c r="C430" s="44"/>
    </row>
    <row r="431" spans="1:3" ht="17.25" customHeight="1" x14ac:dyDescent="0.15">
      <c r="A431" s="3">
        <v>2050904</v>
      </c>
      <c r="B431" s="3" t="s">
        <v>1121</v>
      </c>
      <c r="C431" s="44"/>
    </row>
    <row r="432" spans="1:3" ht="17.25" customHeight="1" x14ac:dyDescent="0.15">
      <c r="A432" s="3">
        <v>2050905</v>
      </c>
      <c r="B432" s="3" t="s">
        <v>1122</v>
      </c>
      <c r="C432" s="44"/>
    </row>
    <row r="433" spans="1:3" ht="17.25" customHeight="1" x14ac:dyDescent="0.15">
      <c r="A433" s="3">
        <v>2050999</v>
      </c>
      <c r="B433" s="3" t="s">
        <v>1123</v>
      </c>
      <c r="C433" s="44">
        <v>11</v>
      </c>
    </row>
    <row r="434" spans="1:3" ht="17.25" customHeight="1" x14ac:dyDescent="0.15">
      <c r="A434" s="3">
        <v>20599</v>
      </c>
      <c r="B434" s="5" t="s">
        <v>1124</v>
      </c>
      <c r="C434" s="42">
        <f>C435</f>
        <v>913</v>
      </c>
    </row>
    <row r="435" spans="1:3" ht="17.25" customHeight="1" x14ac:dyDescent="0.15">
      <c r="A435" s="3">
        <v>2059999</v>
      </c>
      <c r="B435" s="3" t="s">
        <v>1125</v>
      </c>
      <c r="C435" s="44">
        <v>913</v>
      </c>
    </row>
    <row r="436" spans="1:3" ht="17.25" customHeight="1" x14ac:dyDescent="0.15">
      <c r="A436" s="3">
        <v>206</v>
      </c>
      <c r="B436" s="5" t="s">
        <v>1126</v>
      </c>
      <c r="C436" s="42">
        <f>SUM(C437,C442,C451,C457,C462,C467,C472,C479,C483,C487)</f>
        <v>1704</v>
      </c>
    </row>
    <row r="437" spans="1:3" ht="17.25" customHeight="1" x14ac:dyDescent="0.15">
      <c r="A437" s="3">
        <v>20601</v>
      </c>
      <c r="B437" s="5" t="s">
        <v>1127</v>
      </c>
      <c r="C437" s="42">
        <f>SUM(C438:C441)</f>
        <v>66</v>
      </c>
    </row>
    <row r="438" spans="1:3" ht="17.25" customHeight="1" x14ac:dyDescent="0.15">
      <c r="A438" s="3">
        <v>2060101</v>
      </c>
      <c r="B438" s="3" t="s">
        <v>849</v>
      </c>
      <c r="C438" s="44">
        <v>59</v>
      </c>
    </row>
    <row r="439" spans="1:3" ht="17.25" customHeight="1" x14ac:dyDescent="0.15">
      <c r="A439" s="3">
        <v>2060102</v>
      </c>
      <c r="B439" s="3" t="s">
        <v>850</v>
      </c>
      <c r="C439" s="44">
        <v>3</v>
      </c>
    </row>
    <row r="440" spans="1:3" ht="17.25" customHeight="1" x14ac:dyDescent="0.15">
      <c r="A440" s="3">
        <v>2060103</v>
      </c>
      <c r="B440" s="3" t="s">
        <v>851</v>
      </c>
      <c r="C440" s="44"/>
    </row>
    <row r="441" spans="1:3" ht="17.25" customHeight="1" x14ac:dyDescent="0.15">
      <c r="A441" s="3">
        <v>2060199</v>
      </c>
      <c r="B441" s="3" t="s">
        <v>1128</v>
      </c>
      <c r="C441" s="44">
        <v>4</v>
      </c>
    </row>
    <row r="442" spans="1:3" ht="17.25" customHeight="1" x14ac:dyDescent="0.15">
      <c r="A442" s="3">
        <v>20602</v>
      </c>
      <c r="B442" s="5" t="s">
        <v>1129</v>
      </c>
      <c r="C442" s="42">
        <f>SUM(C443:C450)</f>
        <v>0</v>
      </c>
    </row>
    <row r="443" spans="1:3" ht="17.25" customHeight="1" x14ac:dyDescent="0.15">
      <c r="A443" s="3">
        <v>2060201</v>
      </c>
      <c r="B443" s="3" t="s">
        <v>1130</v>
      </c>
      <c r="C443" s="44"/>
    </row>
    <row r="444" spans="1:3" ht="17.25" customHeight="1" x14ac:dyDescent="0.15">
      <c r="A444" s="3">
        <v>2060203</v>
      </c>
      <c r="B444" s="3" t="s">
        <v>1131</v>
      </c>
      <c r="C444" s="44"/>
    </row>
    <row r="445" spans="1:3" ht="17.25" customHeight="1" x14ac:dyDescent="0.15">
      <c r="A445" s="3">
        <v>2060204</v>
      </c>
      <c r="B445" s="3" t="s">
        <v>1132</v>
      </c>
      <c r="C445" s="44"/>
    </row>
    <row r="446" spans="1:3" ht="17.25" customHeight="1" x14ac:dyDescent="0.15">
      <c r="A446" s="3">
        <v>2060205</v>
      </c>
      <c r="B446" s="3" t="s">
        <v>1133</v>
      </c>
      <c r="C446" s="44"/>
    </row>
    <row r="447" spans="1:3" ht="17.25" customHeight="1" x14ac:dyDescent="0.15">
      <c r="A447" s="3">
        <v>2060206</v>
      </c>
      <c r="B447" s="3" t="s">
        <v>1134</v>
      </c>
      <c r="C447" s="44"/>
    </row>
    <row r="448" spans="1:3" ht="17.25" customHeight="1" x14ac:dyDescent="0.15">
      <c r="A448" s="3">
        <v>2060207</v>
      </c>
      <c r="B448" s="3" t="s">
        <v>1135</v>
      </c>
      <c r="C448" s="44"/>
    </row>
    <row r="449" spans="1:3" ht="17.25" customHeight="1" x14ac:dyDescent="0.15">
      <c r="A449" s="3">
        <v>2060208</v>
      </c>
      <c r="B449" s="3" t="s">
        <v>1136</v>
      </c>
      <c r="C449" s="44"/>
    </row>
    <row r="450" spans="1:3" ht="17.25" customHeight="1" x14ac:dyDescent="0.15">
      <c r="A450" s="3">
        <v>2060299</v>
      </c>
      <c r="B450" s="3" t="s">
        <v>1137</v>
      </c>
      <c r="C450" s="44"/>
    </row>
    <row r="451" spans="1:3" ht="17.25" customHeight="1" x14ac:dyDescent="0.15">
      <c r="A451" s="3">
        <v>20603</v>
      </c>
      <c r="B451" s="5" t="s">
        <v>1138</v>
      </c>
      <c r="C451" s="42">
        <f>SUM(C452:C456)</f>
        <v>0</v>
      </c>
    </row>
    <row r="452" spans="1:3" ht="17.25" customHeight="1" x14ac:dyDescent="0.15">
      <c r="A452" s="3">
        <v>2060301</v>
      </c>
      <c r="B452" s="3" t="s">
        <v>1130</v>
      </c>
      <c r="C452" s="44"/>
    </row>
    <row r="453" spans="1:3" ht="17.25" customHeight="1" x14ac:dyDescent="0.15">
      <c r="A453" s="3">
        <v>2060302</v>
      </c>
      <c r="B453" s="3" t="s">
        <v>1139</v>
      </c>
      <c r="C453" s="44"/>
    </row>
    <row r="454" spans="1:3" ht="17.25" customHeight="1" x14ac:dyDescent="0.15">
      <c r="A454" s="3">
        <v>2060303</v>
      </c>
      <c r="B454" s="3" t="s">
        <v>1140</v>
      </c>
      <c r="C454" s="44"/>
    </row>
    <row r="455" spans="1:3" ht="17.25" customHeight="1" x14ac:dyDescent="0.15">
      <c r="A455" s="3">
        <v>2060304</v>
      </c>
      <c r="B455" s="3" t="s">
        <v>1141</v>
      </c>
      <c r="C455" s="44"/>
    </row>
    <row r="456" spans="1:3" ht="17.25" customHeight="1" x14ac:dyDescent="0.15">
      <c r="A456" s="3">
        <v>2060399</v>
      </c>
      <c r="B456" s="3" t="s">
        <v>1142</v>
      </c>
      <c r="C456" s="44"/>
    </row>
    <row r="457" spans="1:3" ht="17.25" customHeight="1" x14ac:dyDescent="0.15">
      <c r="A457" s="3">
        <v>20604</v>
      </c>
      <c r="B457" s="5" t="s">
        <v>1143</v>
      </c>
      <c r="C457" s="42">
        <f>SUM(C458:C461)</f>
        <v>340</v>
      </c>
    </row>
    <row r="458" spans="1:3" ht="17.25" customHeight="1" x14ac:dyDescent="0.15">
      <c r="A458" s="3">
        <v>2060401</v>
      </c>
      <c r="B458" s="3" t="s">
        <v>1130</v>
      </c>
      <c r="C458" s="44">
        <v>270</v>
      </c>
    </row>
    <row r="459" spans="1:3" ht="17.25" customHeight="1" x14ac:dyDescent="0.15">
      <c r="A459" s="3">
        <v>2060404</v>
      </c>
      <c r="B459" s="3" t="s">
        <v>1144</v>
      </c>
      <c r="C459" s="44">
        <v>70</v>
      </c>
    </row>
    <row r="460" spans="1:3" ht="17.25" customHeight="1" x14ac:dyDescent="0.15">
      <c r="A460" s="3">
        <v>2060405</v>
      </c>
      <c r="B460" s="3" t="s">
        <v>1145</v>
      </c>
      <c r="C460" s="44"/>
    </row>
    <row r="461" spans="1:3" ht="17.25" customHeight="1" x14ac:dyDescent="0.15">
      <c r="A461" s="3">
        <v>2060499</v>
      </c>
      <c r="B461" s="3" t="s">
        <v>1146</v>
      </c>
      <c r="C461" s="44"/>
    </row>
    <row r="462" spans="1:3" ht="17.25" customHeight="1" x14ac:dyDescent="0.15">
      <c r="A462" s="3">
        <v>20605</v>
      </c>
      <c r="B462" s="5" t="s">
        <v>1147</v>
      </c>
      <c r="C462" s="42">
        <f>SUM(C463:C466)</f>
        <v>130</v>
      </c>
    </row>
    <row r="463" spans="1:3" ht="17.25" customHeight="1" x14ac:dyDescent="0.15">
      <c r="A463" s="3">
        <v>2060501</v>
      </c>
      <c r="B463" s="3" t="s">
        <v>1130</v>
      </c>
      <c r="C463" s="44"/>
    </row>
    <row r="464" spans="1:3" ht="17.25" customHeight="1" x14ac:dyDescent="0.15">
      <c r="A464" s="3">
        <v>2060502</v>
      </c>
      <c r="B464" s="3" t="s">
        <v>1148</v>
      </c>
      <c r="C464" s="44"/>
    </row>
    <row r="465" spans="1:3" ht="17.25" customHeight="1" x14ac:dyDescent="0.15">
      <c r="A465" s="3">
        <v>2060503</v>
      </c>
      <c r="B465" s="3" t="s">
        <v>1149</v>
      </c>
      <c r="C465" s="44"/>
    </row>
    <row r="466" spans="1:3" ht="17.25" customHeight="1" x14ac:dyDescent="0.15">
      <c r="A466" s="3">
        <v>2060599</v>
      </c>
      <c r="B466" s="3" t="s">
        <v>1150</v>
      </c>
      <c r="C466" s="44">
        <v>130</v>
      </c>
    </row>
    <row r="467" spans="1:3" ht="17.25" customHeight="1" x14ac:dyDescent="0.15">
      <c r="A467" s="3">
        <v>20606</v>
      </c>
      <c r="B467" s="5" t="s">
        <v>1151</v>
      </c>
      <c r="C467" s="42">
        <f>SUM(C468:C471)</f>
        <v>0</v>
      </c>
    </row>
    <row r="468" spans="1:3" ht="17.25" customHeight="1" x14ac:dyDescent="0.15">
      <c r="A468" s="3">
        <v>2060601</v>
      </c>
      <c r="B468" s="3" t="s">
        <v>1152</v>
      </c>
      <c r="C468" s="44"/>
    </row>
    <row r="469" spans="1:3" ht="17.25" customHeight="1" x14ac:dyDescent="0.15">
      <c r="A469" s="3">
        <v>2060602</v>
      </c>
      <c r="B469" s="3" t="s">
        <v>1153</v>
      </c>
      <c r="C469" s="44"/>
    </row>
    <row r="470" spans="1:3" ht="17.25" customHeight="1" x14ac:dyDescent="0.15">
      <c r="A470" s="3">
        <v>2060603</v>
      </c>
      <c r="B470" s="3" t="s">
        <v>1154</v>
      </c>
      <c r="C470" s="44"/>
    </row>
    <row r="471" spans="1:3" ht="17.25" customHeight="1" x14ac:dyDescent="0.15">
      <c r="A471" s="3">
        <v>2060699</v>
      </c>
      <c r="B471" s="3" t="s">
        <v>1155</v>
      </c>
      <c r="C471" s="44"/>
    </row>
    <row r="472" spans="1:3" ht="17.25" customHeight="1" x14ac:dyDescent="0.15">
      <c r="A472" s="3">
        <v>20607</v>
      </c>
      <c r="B472" s="5" t="s">
        <v>1156</v>
      </c>
      <c r="C472" s="42">
        <f>SUM(C473:C478)</f>
        <v>111</v>
      </c>
    </row>
    <row r="473" spans="1:3" ht="17.25" customHeight="1" x14ac:dyDescent="0.15">
      <c r="A473" s="3">
        <v>2060701</v>
      </c>
      <c r="B473" s="3" t="s">
        <v>1130</v>
      </c>
      <c r="C473" s="44">
        <v>74</v>
      </c>
    </row>
    <row r="474" spans="1:3" ht="17.25" customHeight="1" x14ac:dyDescent="0.15">
      <c r="A474" s="3">
        <v>2060702</v>
      </c>
      <c r="B474" s="3" t="s">
        <v>1157</v>
      </c>
      <c r="C474" s="44">
        <v>27</v>
      </c>
    </row>
    <row r="475" spans="1:3" ht="17.25" customHeight="1" x14ac:dyDescent="0.15">
      <c r="A475" s="3">
        <v>2060703</v>
      </c>
      <c r="B475" s="3" t="s">
        <v>1158</v>
      </c>
      <c r="C475" s="44"/>
    </row>
    <row r="476" spans="1:3" ht="17.25" customHeight="1" x14ac:dyDescent="0.15">
      <c r="A476" s="3">
        <v>2060704</v>
      </c>
      <c r="B476" s="3" t="s">
        <v>1159</v>
      </c>
      <c r="C476" s="44"/>
    </row>
    <row r="477" spans="1:3" ht="17.25" customHeight="1" x14ac:dyDescent="0.15">
      <c r="A477" s="3">
        <v>2060705</v>
      </c>
      <c r="B477" s="3" t="s">
        <v>1160</v>
      </c>
      <c r="C477" s="44"/>
    </row>
    <row r="478" spans="1:3" ht="17.25" customHeight="1" x14ac:dyDescent="0.15">
      <c r="A478" s="3">
        <v>2060799</v>
      </c>
      <c r="B478" s="3" t="s">
        <v>1161</v>
      </c>
      <c r="C478" s="44">
        <v>10</v>
      </c>
    </row>
    <row r="479" spans="1:3" ht="17.25" customHeight="1" x14ac:dyDescent="0.15">
      <c r="A479" s="3">
        <v>20608</v>
      </c>
      <c r="B479" s="5" t="s">
        <v>1162</v>
      </c>
      <c r="C479" s="42">
        <f>SUM(C480:C482)</f>
        <v>0</v>
      </c>
    </row>
    <row r="480" spans="1:3" ht="17.25" customHeight="1" x14ac:dyDescent="0.15">
      <c r="A480" s="3">
        <v>2060801</v>
      </c>
      <c r="B480" s="3" t="s">
        <v>1163</v>
      </c>
      <c r="C480" s="44"/>
    </row>
    <row r="481" spans="1:3" ht="17.25" customHeight="1" x14ac:dyDescent="0.15">
      <c r="A481" s="3">
        <v>2060802</v>
      </c>
      <c r="B481" s="3" t="s">
        <v>1164</v>
      </c>
      <c r="C481" s="44"/>
    </row>
    <row r="482" spans="1:3" ht="17.25" customHeight="1" x14ac:dyDescent="0.15">
      <c r="A482" s="3">
        <v>2060899</v>
      </c>
      <c r="B482" s="3" t="s">
        <v>1165</v>
      </c>
      <c r="C482" s="44"/>
    </row>
    <row r="483" spans="1:3" ht="17.25" customHeight="1" x14ac:dyDescent="0.15">
      <c r="A483" s="3">
        <v>20609</v>
      </c>
      <c r="B483" s="5" t="s">
        <v>1166</v>
      </c>
      <c r="C483" s="42">
        <f>SUM(C484:C486)</f>
        <v>0</v>
      </c>
    </row>
    <row r="484" spans="1:3" ht="17.25" customHeight="1" x14ac:dyDescent="0.15">
      <c r="A484" s="3">
        <v>2060901</v>
      </c>
      <c r="B484" s="3" t="s">
        <v>1167</v>
      </c>
      <c r="C484" s="44"/>
    </row>
    <row r="485" spans="1:3" ht="17.25" customHeight="1" x14ac:dyDescent="0.15">
      <c r="A485" s="3">
        <v>2060902</v>
      </c>
      <c r="B485" s="3" t="s">
        <v>1168</v>
      </c>
      <c r="C485" s="44"/>
    </row>
    <row r="486" spans="1:3" ht="17.25" customHeight="1" x14ac:dyDescent="0.15">
      <c r="A486" s="3">
        <v>2060999</v>
      </c>
      <c r="B486" s="3" t="s">
        <v>1169</v>
      </c>
      <c r="C486" s="44"/>
    </row>
    <row r="487" spans="1:3" ht="17.25" customHeight="1" x14ac:dyDescent="0.15">
      <c r="A487" s="3">
        <v>20699</v>
      </c>
      <c r="B487" s="5" t="s">
        <v>1170</v>
      </c>
      <c r="C487" s="42">
        <f>SUM(C488:C491)</f>
        <v>1057</v>
      </c>
    </row>
    <row r="488" spans="1:3" ht="17.25" customHeight="1" x14ac:dyDescent="0.15">
      <c r="A488" s="3">
        <v>2069901</v>
      </c>
      <c r="B488" s="3" t="s">
        <v>1171</v>
      </c>
      <c r="C488" s="44"/>
    </row>
    <row r="489" spans="1:3" ht="17.25" customHeight="1" x14ac:dyDescent="0.15">
      <c r="A489" s="3">
        <v>2069902</v>
      </c>
      <c r="B489" s="3" t="s">
        <v>1172</v>
      </c>
      <c r="C489" s="44"/>
    </row>
    <row r="490" spans="1:3" ht="17.25" customHeight="1" x14ac:dyDescent="0.15">
      <c r="A490" s="3">
        <v>2069903</v>
      </c>
      <c r="B490" s="3" t="s">
        <v>1173</v>
      </c>
      <c r="C490" s="44"/>
    </row>
    <row r="491" spans="1:3" ht="17.25" customHeight="1" x14ac:dyDescent="0.15">
      <c r="A491" s="3">
        <v>2069999</v>
      </c>
      <c r="B491" s="3" t="s">
        <v>1174</v>
      </c>
      <c r="C491" s="44">
        <v>1057</v>
      </c>
    </row>
    <row r="492" spans="1:3" ht="17.25" customHeight="1" x14ac:dyDescent="0.15">
      <c r="A492" s="3">
        <v>207</v>
      </c>
      <c r="B492" s="5" t="s">
        <v>1175</v>
      </c>
      <c r="C492" s="42">
        <f>SUM(C493,C509,C517,C528,C537,C545)</f>
        <v>8050</v>
      </c>
    </row>
    <row r="493" spans="1:3" ht="17.25" customHeight="1" x14ac:dyDescent="0.15">
      <c r="A493" s="3">
        <v>20701</v>
      </c>
      <c r="B493" s="5" t="s">
        <v>1176</v>
      </c>
      <c r="C493" s="42">
        <f>SUM(C494:C508)</f>
        <v>3117</v>
      </c>
    </row>
    <row r="494" spans="1:3" ht="17.25" customHeight="1" x14ac:dyDescent="0.15">
      <c r="A494" s="3">
        <v>2070101</v>
      </c>
      <c r="B494" s="3" t="s">
        <v>849</v>
      </c>
      <c r="C494" s="44">
        <v>1158</v>
      </c>
    </row>
    <row r="495" spans="1:3" ht="17.25" customHeight="1" x14ac:dyDescent="0.15">
      <c r="A495" s="3">
        <v>2070102</v>
      </c>
      <c r="B495" s="3" t="s">
        <v>850</v>
      </c>
      <c r="C495" s="44"/>
    </row>
    <row r="496" spans="1:3" ht="17.25" customHeight="1" x14ac:dyDescent="0.15">
      <c r="A496" s="3">
        <v>2070103</v>
      </c>
      <c r="B496" s="3" t="s">
        <v>851</v>
      </c>
      <c r="C496" s="44"/>
    </row>
    <row r="497" spans="1:3" ht="17.25" customHeight="1" x14ac:dyDescent="0.15">
      <c r="A497" s="3">
        <v>2070104</v>
      </c>
      <c r="B497" s="3" t="s">
        <v>1177</v>
      </c>
      <c r="C497" s="44">
        <v>8</v>
      </c>
    </row>
    <row r="498" spans="1:3" ht="17.25" customHeight="1" x14ac:dyDescent="0.15">
      <c r="A498" s="3">
        <v>2070105</v>
      </c>
      <c r="B498" s="3" t="s">
        <v>1178</v>
      </c>
      <c r="C498" s="44">
        <v>3</v>
      </c>
    </row>
    <row r="499" spans="1:3" ht="17.25" customHeight="1" x14ac:dyDescent="0.15">
      <c r="A499" s="3">
        <v>2070106</v>
      </c>
      <c r="B499" s="3" t="s">
        <v>1179</v>
      </c>
      <c r="C499" s="44"/>
    </row>
    <row r="500" spans="1:3" ht="17.25" customHeight="1" x14ac:dyDescent="0.15">
      <c r="A500" s="3">
        <v>2070107</v>
      </c>
      <c r="B500" s="3" t="s">
        <v>1180</v>
      </c>
      <c r="C500" s="44"/>
    </row>
    <row r="501" spans="1:3" ht="17.25" customHeight="1" x14ac:dyDescent="0.15">
      <c r="A501" s="3">
        <v>2070108</v>
      </c>
      <c r="B501" s="3" t="s">
        <v>1181</v>
      </c>
      <c r="C501" s="44">
        <v>73</v>
      </c>
    </row>
    <row r="502" spans="1:3" ht="17.25" customHeight="1" x14ac:dyDescent="0.15">
      <c r="A502" s="3">
        <v>2070109</v>
      </c>
      <c r="B502" s="3" t="s">
        <v>1182</v>
      </c>
      <c r="C502" s="44">
        <v>828</v>
      </c>
    </row>
    <row r="503" spans="1:3" ht="17.25" customHeight="1" x14ac:dyDescent="0.15">
      <c r="A503" s="3">
        <v>2070110</v>
      </c>
      <c r="B503" s="3" t="s">
        <v>1183</v>
      </c>
      <c r="C503" s="44"/>
    </row>
    <row r="504" spans="1:3" ht="17.25" customHeight="1" x14ac:dyDescent="0.15">
      <c r="A504" s="3">
        <v>2070111</v>
      </c>
      <c r="B504" s="3" t="s">
        <v>1184</v>
      </c>
      <c r="C504" s="44">
        <v>6</v>
      </c>
    </row>
    <row r="505" spans="1:3" ht="17.25" customHeight="1" x14ac:dyDescent="0.15">
      <c r="A505" s="3">
        <v>2070112</v>
      </c>
      <c r="B505" s="3" t="s">
        <v>1185</v>
      </c>
      <c r="C505" s="44">
        <v>139</v>
      </c>
    </row>
    <row r="506" spans="1:3" ht="17.25" customHeight="1" x14ac:dyDescent="0.15">
      <c r="A506" s="3">
        <v>2070113</v>
      </c>
      <c r="B506" s="3" t="s">
        <v>1186</v>
      </c>
      <c r="C506" s="44">
        <v>11</v>
      </c>
    </row>
    <row r="507" spans="1:3" ht="17.25" customHeight="1" x14ac:dyDescent="0.15">
      <c r="A507" s="3">
        <v>2070114</v>
      </c>
      <c r="B507" s="3" t="s">
        <v>1187</v>
      </c>
      <c r="C507" s="44"/>
    </row>
    <row r="508" spans="1:3" ht="17.25" customHeight="1" x14ac:dyDescent="0.15">
      <c r="A508" s="3">
        <v>2070199</v>
      </c>
      <c r="B508" s="3" t="s">
        <v>1188</v>
      </c>
      <c r="C508" s="44">
        <v>891</v>
      </c>
    </row>
    <row r="509" spans="1:3" ht="17.25" customHeight="1" x14ac:dyDescent="0.15">
      <c r="A509" s="3">
        <v>20702</v>
      </c>
      <c r="B509" s="5" t="s">
        <v>1189</v>
      </c>
      <c r="C509" s="42">
        <f>SUM(C510:C516)</f>
        <v>2015</v>
      </c>
    </row>
    <row r="510" spans="1:3" ht="17.25" customHeight="1" x14ac:dyDescent="0.15">
      <c r="A510" s="3">
        <v>2070201</v>
      </c>
      <c r="B510" s="3" t="s">
        <v>849</v>
      </c>
      <c r="C510" s="44">
        <v>17</v>
      </c>
    </row>
    <row r="511" spans="1:3" ht="17.25" customHeight="1" x14ac:dyDescent="0.15">
      <c r="A511" s="3">
        <v>2070202</v>
      </c>
      <c r="B511" s="3" t="s">
        <v>850</v>
      </c>
      <c r="C511" s="44"/>
    </row>
    <row r="512" spans="1:3" ht="17.25" customHeight="1" x14ac:dyDescent="0.15">
      <c r="A512" s="3">
        <v>2070203</v>
      </c>
      <c r="B512" s="3" t="s">
        <v>851</v>
      </c>
      <c r="C512" s="44"/>
    </row>
    <row r="513" spans="1:3" ht="17.25" customHeight="1" x14ac:dyDescent="0.15">
      <c r="A513" s="3">
        <v>2070204</v>
      </c>
      <c r="B513" s="3" t="s">
        <v>1190</v>
      </c>
      <c r="C513" s="44">
        <v>804</v>
      </c>
    </row>
    <row r="514" spans="1:3" ht="17.25" customHeight="1" x14ac:dyDescent="0.15">
      <c r="A514" s="3">
        <v>2070205</v>
      </c>
      <c r="B514" s="3" t="s">
        <v>1191</v>
      </c>
      <c r="C514" s="44">
        <v>577</v>
      </c>
    </row>
    <row r="515" spans="1:3" ht="17.25" customHeight="1" x14ac:dyDescent="0.15">
      <c r="A515" s="3">
        <v>2070206</v>
      </c>
      <c r="B515" s="3" t="s">
        <v>1192</v>
      </c>
      <c r="C515" s="44">
        <v>4</v>
      </c>
    </row>
    <row r="516" spans="1:3" ht="17.25" customHeight="1" x14ac:dyDescent="0.15">
      <c r="A516" s="3">
        <v>2070299</v>
      </c>
      <c r="B516" s="3" t="s">
        <v>1193</v>
      </c>
      <c r="C516" s="44">
        <v>613</v>
      </c>
    </row>
    <row r="517" spans="1:3" ht="17.25" customHeight="1" x14ac:dyDescent="0.15">
      <c r="A517" s="3">
        <v>20703</v>
      </c>
      <c r="B517" s="5" t="s">
        <v>1194</v>
      </c>
      <c r="C517" s="42">
        <f>SUM(C518:C527)</f>
        <v>0</v>
      </c>
    </row>
    <row r="518" spans="1:3" ht="17.25" customHeight="1" x14ac:dyDescent="0.15">
      <c r="A518" s="3">
        <v>2070301</v>
      </c>
      <c r="B518" s="3" t="s">
        <v>849</v>
      </c>
      <c r="C518" s="44"/>
    </row>
    <row r="519" spans="1:3" ht="17.25" customHeight="1" x14ac:dyDescent="0.15">
      <c r="A519" s="3">
        <v>2070302</v>
      </c>
      <c r="B519" s="3" t="s">
        <v>850</v>
      </c>
      <c r="C519" s="44"/>
    </row>
    <row r="520" spans="1:3" ht="17.25" customHeight="1" x14ac:dyDescent="0.15">
      <c r="A520" s="3">
        <v>2070303</v>
      </c>
      <c r="B520" s="3" t="s">
        <v>851</v>
      </c>
      <c r="C520" s="44"/>
    </row>
    <row r="521" spans="1:3" ht="17.25" customHeight="1" x14ac:dyDescent="0.15">
      <c r="A521" s="3">
        <v>2070304</v>
      </c>
      <c r="B521" s="3" t="s">
        <v>1195</v>
      </c>
      <c r="C521" s="44"/>
    </row>
    <row r="522" spans="1:3" ht="17.25" customHeight="1" x14ac:dyDescent="0.15">
      <c r="A522" s="3">
        <v>2070305</v>
      </c>
      <c r="B522" s="3" t="s">
        <v>1196</v>
      </c>
      <c r="C522" s="44"/>
    </row>
    <row r="523" spans="1:3" ht="17.25" customHeight="1" x14ac:dyDescent="0.15">
      <c r="A523" s="3">
        <v>2070306</v>
      </c>
      <c r="B523" s="3" t="s">
        <v>1197</v>
      </c>
      <c r="C523" s="44"/>
    </row>
    <row r="524" spans="1:3" ht="17.25" customHeight="1" x14ac:dyDescent="0.15">
      <c r="A524" s="3">
        <v>2070307</v>
      </c>
      <c r="B524" s="3" t="s">
        <v>1198</v>
      </c>
      <c r="C524" s="44"/>
    </row>
    <row r="525" spans="1:3" ht="17.25" customHeight="1" x14ac:dyDescent="0.15">
      <c r="A525" s="3">
        <v>2070308</v>
      </c>
      <c r="B525" s="3" t="s">
        <v>1199</v>
      </c>
      <c r="C525" s="44"/>
    </row>
    <row r="526" spans="1:3" ht="17.25" customHeight="1" x14ac:dyDescent="0.15">
      <c r="A526" s="3">
        <v>2070309</v>
      </c>
      <c r="B526" s="3" t="s">
        <v>1200</v>
      </c>
      <c r="C526" s="44"/>
    </row>
    <row r="527" spans="1:3" ht="17.25" customHeight="1" x14ac:dyDescent="0.15">
      <c r="A527" s="3">
        <v>2070399</v>
      </c>
      <c r="B527" s="3" t="s">
        <v>1201</v>
      </c>
      <c r="C527" s="44"/>
    </row>
    <row r="528" spans="1:3" ht="17.25" customHeight="1" x14ac:dyDescent="0.15">
      <c r="A528" s="3">
        <v>20706</v>
      </c>
      <c r="B528" s="7" t="s">
        <v>1202</v>
      </c>
      <c r="C528" s="42">
        <f>SUM(C529:C536)</f>
        <v>329</v>
      </c>
    </row>
    <row r="529" spans="1:3" ht="17.25" customHeight="1" x14ac:dyDescent="0.15">
      <c r="A529" s="3">
        <v>2070601</v>
      </c>
      <c r="B529" s="6" t="s">
        <v>849</v>
      </c>
      <c r="C529" s="44">
        <v>4</v>
      </c>
    </row>
    <row r="530" spans="1:3" ht="17.25" customHeight="1" x14ac:dyDescent="0.15">
      <c r="A530" s="3">
        <v>2070602</v>
      </c>
      <c r="B530" s="6" t="s">
        <v>850</v>
      </c>
      <c r="C530" s="44"/>
    </row>
    <row r="531" spans="1:3" ht="17.25" customHeight="1" x14ac:dyDescent="0.15">
      <c r="A531" s="3">
        <v>2070603</v>
      </c>
      <c r="B531" s="6" t="s">
        <v>851</v>
      </c>
      <c r="C531" s="44"/>
    </row>
    <row r="532" spans="1:3" ht="17.25" customHeight="1" x14ac:dyDescent="0.15">
      <c r="A532" s="3">
        <v>2070604</v>
      </c>
      <c r="B532" s="6" t="s">
        <v>1203</v>
      </c>
      <c r="C532" s="44">
        <v>1</v>
      </c>
    </row>
    <row r="533" spans="1:3" ht="17.25" customHeight="1" x14ac:dyDescent="0.15">
      <c r="A533" s="3">
        <v>2070605</v>
      </c>
      <c r="B533" s="6" t="s">
        <v>1204</v>
      </c>
      <c r="C533" s="44"/>
    </row>
    <row r="534" spans="1:3" ht="17.25" customHeight="1" x14ac:dyDescent="0.15">
      <c r="A534" s="3">
        <v>2070606</v>
      </c>
      <c r="B534" s="6" t="s">
        <v>1205</v>
      </c>
      <c r="C534" s="44"/>
    </row>
    <row r="535" spans="1:3" ht="17.25" customHeight="1" x14ac:dyDescent="0.15">
      <c r="A535" s="3">
        <v>2070607</v>
      </c>
      <c r="B535" s="6" t="s">
        <v>1206</v>
      </c>
      <c r="C535" s="44">
        <v>323</v>
      </c>
    </row>
    <row r="536" spans="1:3" ht="17.25" customHeight="1" x14ac:dyDescent="0.15">
      <c r="A536" s="3">
        <v>2070699</v>
      </c>
      <c r="B536" s="6" t="s">
        <v>1207</v>
      </c>
      <c r="C536" s="44">
        <v>1</v>
      </c>
    </row>
    <row r="537" spans="1:3" ht="17.25" customHeight="1" x14ac:dyDescent="0.15">
      <c r="A537" s="3">
        <v>20708</v>
      </c>
      <c r="B537" s="7" t="s">
        <v>1208</v>
      </c>
      <c r="C537" s="42">
        <f>SUM(C538:C544)</f>
        <v>820</v>
      </c>
    </row>
    <row r="538" spans="1:3" ht="17.25" customHeight="1" x14ac:dyDescent="0.15">
      <c r="A538" s="3">
        <v>2070801</v>
      </c>
      <c r="B538" s="6" t="s">
        <v>849</v>
      </c>
      <c r="C538" s="44"/>
    </row>
    <row r="539" spans="1:3" ht="17.25" customHeight="1" x14ac:dyDescent="0.15">
      <c r="A539" s="3">
        <v>2070802</v>
      </c>
      <c r="B539" s="6" t="s">
        <v>850</v>
      </c>
      <c r="C539" s="44"/>
    </row>
    <row r="540" spans="1:3" ht="17.25" customHeight="1" x14ac:dyDescent="0.15">
      <c r="A540" s="3">
        <v>2070803</v>
      </c>
      <c r="B540" s="6" t="s">
        <v>851</v>
      </c>
      <c r="C540" s="44"/>
    </row>
    <row r="541" spans="1:3" ht="17.25" customHeight="1" x14ac:dyDescent="0.15">
      <c r="A541" s="3">
        <v>2070806</v>
      </c>
      <c r="B541" s="6" t="s">
        <v>1209</v>
      </c>
      <c r="C541" s="44"/>
    </row>
    <row r="542" spans="1:3" ht="17.25" customHeight="1" x14ac:dyDescent="0.15">
      <c r="A542" s="3">
        <v>2070807</v>
      </c>
      <c r="B542" s="6" t="s">
        <v>1210</v>
      </c>
      <c r="C542" s="44"/>
    </row>
    <row r="543" spans="1:3" ht="17.25" customHeight="1" x14ac:dyDescent="0.15">
      <c r="A543" s="3">
        <v>2070808</v>
      </c>
      <c r="B543" s="6" t="s">
        <v>1211</v>
      </c>
      <c r="C543" s="44">
        <v>770</v>
      </c>
    </row>
    <row r="544" spans="1:3" ht="17.25" customHeight="1" x14ac:dyDescent="0.15">
      <c r="A544" s="3">
        <v>2070899</v>
      </c>
      <c r="B544" s="6" t="s">
        <v>1212</v>
      </c>
      <c r="C544" s="44">
        <v>50</v>
      </c>
    </row>
    <row r="545" spans="1:3" ht="17.25" customHeight="1" x14ac:dyDescent="0.15">
      <c r="A545" s="3">
        <v>20799</v>
      </c>
      <c r="B545" s="5" t="s">
        <v>1213</v>
      </c>
      <c r="C545" s="42">
        <f>SUM(C546:C548)</f>
        <v>1769</v>
      </c>
    </row>
    <row r="546" spans="1:3" ht="17.25" customHeight="1" x14ac:dyDescent="0.15">
      <c r="A546" s="3">
        <v>2079902</v>
      </c>
      <c r="B546" s="3" t="s">
        <v>1214</v>
      </c>
      <c r="C546" s="44"/>
    </row>
    <row r="547" spans="1:3" ht="17.25" customHeight="1" x14ac:dyDescent="0.15">
      <c r="A547" s="3">
        <v>2079903</v>
      </c>
      <c r="B547" s="3" t="s">
        <v>1215</v>
      </c>
      <c r="C547" s="44">
        <v>15</v>
      </c>
    </row>
    <row r="548" spans="1:3" ht="17.25" customHeight="1" x14ac:dyDescent="0.15">
      <c r="A548" s="3">
        <v>2079999</v>
      </c>
      <c r="B548" s="3" t="s">
        <v>1216</v>
      </c>
      <c r="C548" s="44">
        <v>1754</v>
      </c>
    </row>
    <row r="549" spans="1:3" ht="17.25" customHeight="1" x14ac:dyDescent="0.15">
      <c r="A549" s="3">
        <v>208</v>
      </c>
      <c r="B549" s="5" t="s">
        <v>1217</v>
      </c>
      <c r="C549" s="42">
        <f>SUM(C550,C569,C577,C579,C588,C592,C602,C611,C618,C626,C635,C641,C644,C647,C650,C653,C656,C660,C664,C672,C675)</f>
        <v>68787</v>
      </c>
    </row>
    <row r="550" spans="1:3" ht="17.25" customHeight="1" x14ac:dyDescent="0.15">
      <c r="A550" s="3">
        <v>20801</v>
      </c>
      <c r="B550" s="5" t="s">
        <v>1218</v>
      </c>
      <c r="C550" s="42">
        <f>SUM(C551:C568)</f>
        <v>3345</v>
      </c>
    </row>
    <row r="551" spans="1:3" ht="17.25" customHeight="1" x14ac:dyDescent="0.15">
      <c r="A551" s="3">
        <v>2080101</v>
      </c>
      <c r="B551" s="3" t="s">
        <v>849</v>
      </c>
      <c r="C551" s="44">
        <v>1456</v>
      </c>
    </row>
    <row r="552" spans="1:3" ht="17.25" customHeight="1" x14ac:dyDescent="0.15">
      <c r="A552" s="3">
        <v>2080102</v>
      </c>
      <c r="B552" s="3" t="s">
        <v>850</v>
      </c>
      <c r="C552" s="44">
        <v>99</v>
      </c>
    </row>
    <row r="553" spans="1:3" ht="17.25" customHeight="1" x14ac:dyDescent="0.15">
      <c r="A553" s="3">
        <v>2080103</v>
      </c>
      <c r="B553" s="3" t="s">
        <v>851</v>
      </c>
      <c r="C553" s="44"/>
    </row>
    <row r="554" spans="1:3" ht="17.25" customHeight="1" x14ac:dyDescent="0.15">
      <c r="A554" s="3">
        <v>2080104</v>
      </c>
      <c r="B554" s="3" t="s">
        <v>1219</v>
      </c>
      <c r="C554" s="44"/>
    </row>
    <row r="555" spans="1:3" ht="17.25" customHeight="1" x14ac:dyDescent="0.15">
      <c r="A555" s="3">
        <v>2080105</v>
      </c>
      <c r="B555" s="3" t="s">
        <v>1220</v>
      </c>
      <c r="C555" s="44">
        <v>21</v>
      </c>
    </row>
    <row r="556" spans="1:3" ht="17.25" customHeight="1" x14ac:dyDescent="0.15">
      <c r="A556" s="3">
        <v>2080106</v>
      </c>
      <c r="B556" s="3" t="s">
        <v>1221</v>
      </c>
      <c r="C556" s="44">
        <v>131</v>
      </c>
    </row>
    <row r="557" spans="1:3" ht="17.25" customHeight="1" x14ac:dyDescent="0.15">
      <c r="A557" s="3">
        <v>2080107</v>
      </c>
      <c r="B557" s="3" t="s">
        <v>1222</v>
      </c>
      <c r="C557" s="44"/>
    </row>
    <row r="558" spans="1:3" ht="17.25" customHeight="1" x14ac:dyDescent="0.15">
      <c r="A558" s="3">
        <v>2080108</v>
      </c>
      <c r="B558" s="3" t="s">
        <v>890</v>
      </c>
      <c r="C558" s="44"/>
    </row>
    <row r="559" spans="1:3" ht="17.25" customHeight="1" x14ac:dyDescent="0.15">
      <c r="A559" s="3">
        <v>2080109</v>
      </c>
      <c r="B559" s="3" t="s">
        <v>1223</v>
      </c>
      <c r="C559" s="44">
        <v>1415</v>
      </c>
    </row>
    <row r="560" spans="1:3" ht="17.25" customHeight="1" x14ac:dyDescent="0.15">
      <c r="A560" s="3">
        <v>2080110</v>
      </c>
      <c r="B560" s="3" t="s">
        <v>1224</v>
      </c>
      <c r="C560" s="44">
        <v>16</v>
      </c>
    </row>
    <row r="561" spans="1:3" ht="17.25" customHeight="1" x14ac:dyDescent="0.15">
      <c r="A561" s="3">
        <v>2080111</v>
      </c>
      <c r="B561" s="3" t="s">
        <v>1225</v>
      </c>
      <c r="C561" s="44"/>
    </row>
    <row r="562" spans="1:3" ht="17.25" customHeight="1" x14ac:dyDescent="0.15">
      <c r="A562" s="3">
        <v>2080112</v>
      </c>
      <c r="B562" s="3" t="s">
        <v>1226</v>
      </c>
      <c r="C562" s="44">
        <v>31</v>
      </c>
    </row>
    <row r="563" spans="1:3" ht="17.25" customHeight="1" x14ac:dyDescent="0.15">
      <c r="A563" s="3">
        <v>2080113</v>
      </c>
      <c r="B563" s="3" t="s">
        <v>1227</v>
      </c>
      <c r="C563" s="44"/>
    </row>
    <row r="564" spans="1:3" ht="17.25" customHeight="1" x14ac:dyDescent="0.15">
      <c r="A564" s="3">
        <v>2080114</v>
      </c>
      <c r="B564" s="3" t="s">
        <v>1228</v>
      </c>
      <c r="C564" s="44"/>
    </row>
    <row r="565" spans="1:3" ht="17.25" customHeight="1" x14ac:dyDescent="0.15">
      <c r="A565" s="3">
        <v>2080115</v>
      </c>
      <c r="B565" s="3" t="s">
        <v>1229</v>
      </c>
      <c r="C565" s="44"/>
    </row>
    <row r="566" spans="1:3" ht="17.25" customHeight="1" x14ac:dyDescent="0.15">
      <c r="A566" s="3">
        <v>2080116</v>
      </c>
      <c r="B566" s="3" t="s">
        <v>1230</v>
      </c>
      <c r="C566" s="44"/>
    </row>
    <row r="567" spans="1:3" ht="17.25" customHeight="1" x14ac:dyDescent="0.15">
      <c r="A567" s="3">
        <v>2080150</v>
      </c>
      <c r="B567" s="3" t="s">
        <v>858</v>
      </c>
      <c r="C567" s="44">
        <v>41</v>
      </c>
    </row>
    <row r="568" spans="1:3" ht="17.25" customHeight="1" x14ac:dyDescent="0.15">
      <c r="A568" s="3">
        <v>2080199</v>
      </c>
      <c r="B568" s="3" t="s">
        <v>1231</v>
      </c>
      <c r="C568" s="44">
        <v>135</v>
      </c>
    </row>
    <row r="569" spans="1:3" ht="17.25" customHeight="1" x14ac:dyDescent="0.15">
      <c r="A569" s="3">
        <v>20802</v>
      </c>
      <c r="B569" s="5" t="s">
        <v>1232</v>
      </c>
      <c r="C569" s="42">
        <f>SUM(C570:C576)</f>
        <v>1681</v>
      </c>
    </row>
    <row r="570" spans="1:3" ht="17.25" customHeight="1" x14ac:dyDescent="0.15">
      <c r="A570" s="3">
        <v>2080201</v>
      </c>
      <c r="B570" s="3" t="s">
        <v>849</v>
      </c>
      <c r="C570" s="44">
        <v>1296</v>
      </c>
    </row>
    <row r="571" spans="1:3" ht="17.25" customHeight="1" x14ac:dyDescent="0.15">
      <c r="A571" s="3">
        <v>2080202</v>
      </c>
      <c r="B571" s="3" t="s">
        <v>850</v>
      </c>
      <c r="C571" s="44">
        <v>5</v>
      </c>
    </row>
    <row r="572" spans="1:3" ht="17.25" customHeight="1" x14ac:dyDescent="0.15">
      <c r="A572" s="3">
        <v>2080203</v>
      </c>
      <c r="B572" s="3" t="s">
        <v>851</v>
      </c>
      <c r="C572" s="44"/>
    </row>
    <row r="573" spans="1:3" ht="17.25" customHeight="1" x14ac:dyDescent="0.15">
      <c r="A573" s="3">
        <v>2080206</v>
      </c>
      <c r="B573" s="3" t="s">
        <v>1233</v>
      </c>
      <c r="C573" s="44"/>
    </row>
    <row r="574" spans="1:3" ht="17.25" customHeight="1" x14ac:dyDescent="0.15">
      <c r="A574" s="3">
        <v>2080207</v>
      </c>
      <c r="B574" s="3" t="s">
        <v>1234</v>
      </c>
      <c r="C574" s="44"/>
    </row>
    <row r="575" spans="1:3" ht="17.25" customHeight="1" x14ac:dyDescent="0.15">
      <c r="A575" s="3">
        <v>2080208</v>
      </c>
      <c r="B575" s="3" t="s">
        <v>1235</v>
      </c>
      <c r="C575" s="44"/>
    </row>
    <row r="576" spans="1:3" ht="17.25" customHeight="1" x14ac:dyDescent="0.15">
      <c r="A576" s="3">
        <v>2080299</v>
      </c>
      <c r="B576" s="3" t="s">
        <v>1236</v>
      </c>
      <c r="C576" s="44">
        <v>380</v>
      </c>
    </row>
    <row r="577" spans="1:3" ht="17.25" customHeight="1" x14ac:dyDescent="0.15">
      <c r="A577" s="3">
        <v>20804</v>
      </c>
      <c r="B577" s="5" t="s">
        <v>1237</v>
      </c>
      <c r="C577" s="42">
        <f>C578</f>
        <v>0</v>
      </c>
    </row>
    <row r="578" spans="1:3" ht="17.25" customHeight="1" x14ac:dyDescent="0.15">
      <c r="A578" s="3">
        <v>2080402</v>
      </c>
      <c r="B578" s="3" t="s">
        <v>1238</v>
      </c>
      <c r="C578" s="44"/>
    </row>
    <row r="579" spans="1:3" ht="17.25" customHeight="1" x14ac:dyDescent="0.15">
      <c r="A579" s="3">
        <v>20805</v>
      </c>
      <c r="B579" s="5" t="s">
        <v>1239</v>
      </c>
      <c r="C579" s="42">
        <f>SUM(C580:C587)</f>
        <v>21599</v>
      </c>
    </row>
    <row r="580" spans="1:3" ht="17.25" customHeight="1" x14ac:dyDescent="0.15">
      <c r="A580" s="3">
        <v>2080501</v>
      </c>
      <c r="B580" s="3" t="s">
        <v>1240</v>
      </c>
      <c r="C580" s="44"/>
    </row>
    <row r="581" spans="1:3" ht="17.25" customHeight="1" x14ac:dyDescent="0.15">
      <c r="A581" s="3">
        <v>2080502</v>
      </c>
      <c r="B581" s="3" t="s">
        <v>1241</v>
      </c>
      <c r="C581" s="44">
        <v>2</v>
      </c>
    </row>
    <row r="582" spans="1:3" ht="17.25" customHeight="1" x14ac:dyDescent="0.15">
      <c r="A582" s="3">
        <v>2080503</v>
      </c>
      <c r="B582" s="3" t="s">
        <v>1242</v>
      </c>
      <c r="C582" s="44"/>
    </row>
    <row r="583" spans="1:3" ht="17.25" customHeight="1" x14ac:dyDescent="0.15">
      <c r="A583" s="3">
        <v>2080505</v>
      </c>
      <c r="B583" s="3" t="s">
        <v>1243</v>
      </c>
      <c r="C583" s="44">
        <v>8183</v>
      </c>
    </row>
    <row r="584" spans="1:3" ht="17.25" customHeight="1" x14ac:dyDescent="0.15">
      <c r="A584" s="3">
        <v>2080506</v>
      </c>
      <c r="B584" s="3" t="s">
        <v>1244</v>
      </c>
      <c r="C584" s="44">
        <v>2090</v>
      </c>
    </row>
    <row r="585" spans="1:3" ht="17.25" customHeight="1" x14ac:dyDescent="0.15">
      <c r="A585" s="3">
        <v>2080507</v>
      </c>
      <c r="B585" s="3" t="s">
        <v>1245</v>
      </c>
      <c r="C585" s="44">
        <v>10685</v>
      </c>
    </row>
    <row r="586" spans="1:3" ht="17.25" customHeight="1" x14ac:dyDescent="0.15">
      <c r="A586" s="3">
        <v>2080508</v>
      </c>
      <c r="B586" s="3" t="s">
        <v>1246</v>
      </c>
      <c r="C586" s="44"/>
    </row>
    <row r="587" spans="1:3" ht="17.25" customHeight="1" x14ac:dyDescent="0.15">
      <c r="A587" s="3">
        <v>2080599</v>
      </c>
      <c r="B587" s="3" t="s">
        <v>1247</v>
      </c>
      <c r="C587" s="44">
        <v>639</v>
      </c>
    </row>
    <row r="588" spans="1:3" ht="17.25" customHeight="1" x14ac:dyDescent="0.15">
      <c r="A588" s="3">
        <v>20806</v>
      </c>
      <c r="B588" s="5" t="s">
        <v>1248</v>
      </c>
      <c r="C588" s="42">
        <f>SUM(C589:C591)</f>
        <v>3637</v>
      </c>
    </row>
    <row r="589" spans="1:3" ht="17.25" customHeight="1" x14ac:dyDescent="0.15">
      <c r="A589" s="3">
        <v>2080601</v>
      </c>
      <c r="B589" s="3" t="s">
        <v>1249</v>
      </c>
      <c r="C589" s="44"/>
    </row>
    <row r="590" spans="1:3" ht="17.25" customHeight="1" x14ac:dyDescent="0.15">
      <c r="A590" s="3">
        <v>2080602</v>
      </c>
      <c r="B590" s="3" t="s">
        <v>1250</v>
      </c>
      <c r="C590" s="44"/>
    </row>
    <row r="591" spans="1:3" ht="17.25" customHeight="1" x14ac:dyDescent="0.15">
      <c r="A591" s="3">
        <v>2080699</v>
      </c>
      <c r="B591" s="3" t="s">
        <v>1251</v>
      </c>
      <c r="C591" s="44">
        <v>3637</v>
      </c>
    </row>
    <row r="592" spans="1:3" ht="17.25" customHeight="1" x14ac:dyDescent="0.15">
      <c r="A592" s="3">
        <v>20807</v>
      </c>
      <c r="B592" s="5" t="s">
        <v>1252</v>
      </c>
      <c r="C592" s="42">
        <f>SUM(C593:C601)</f>
        <v>3513</v>
      </c>
    </row>
    <row r="593" spans="1:3" ht="17.25" customHeight="1" x14ac:dyDescent="0.15">
      <c r="A593" s="3">
        <v>2080701</v>
      </c>
      <c r="B593" s="3" t="s">
        <v>1253</v>
      </c>
      <c r="C593" s="44"/>
    </row>
    <row r="594" spans="1:3" ht="17.25" customHeight="1" x14ac:dyDescent="0.15">
      <c r="A594" s="3">
        <v>2080702</v>
      </c>
      <c r="B594" s="3" t="s">
        <v>1254</v>
      </c>
      <c r="C594" s="44"/>
    </row>
    <row r="595" spans="1:3" ht="17.25" customHeight="1" x14ac:dyDescent="0.15">
      <c r="A595" s="3">
        <v>2080704</v>
      </c>
      <c r="B595" s="3" t="s">
        <v>1255</v>
      </c>
      <c r="C595" s="44"/>
    </row>
    <row r="596" spans="1:3" ht="17.25" customHeight="1" x14ac:dyDescent="0.15">
      <c r="A596" s="3">
        <v>2080705</v>
      </c>
      <c r="B596" s="3" t="s">
        <v>1256</v>
      </c>
      <c r="C596" s="44"/>
    </row>
    <row r="597" spans="1:3" ht="17.25" customHeight="1" x14ac:dyDescent="0.15">
      <c r="A597" s="3">
        <v>2080709</v>
      </c>
      <c r="B597" s="3" t="s">
        <v>1257</v>
      </c>
      <c r="C597" s="44"/>
    </row>
    <row r="598" spans="1:3" ht="17.25" customHeight="1" x14ac:dyDescent="0.15">
      <c r="A598" s="3">
        <v>2080711</v>
      </c>
      <c r="B598" s="3" t="s">
        <v>1258</v>
      </c>
      <c r="C598" s="44"/>
    </row>
    <row r="599" spans="1:3" ht="17.25" customHeight="1" x14ac:dyDescent="0.15">
      <c r="A599" s="3">
        <v>2080712</v>
      </c>
      <c r="B599" s="3" t="s">
        <v>1259</v>
      </c>
      <c r="C599" s="44"/>
    </row>
    <row r="600" spans="1:3" ht="17.25" customHeight="1" x14ac:dyDescent="0.15">
      <c r="A600" s="3">
        <v>2080713</v>
      </c>
      <c r="B600" s="3" t="s">
        <v>1260</v>
      </c>
      <c r="C600" s="44"/>
    </row>
    <row r="601" spans="1:3" ht="17.25" customHeight="1" x14ac:dyDescent="0.15">
      <c r="A601" s="3">
        <v>2080799</v>
      </c>
      <c r="B601" s="3" t="s">
        <v>1261</v>
      </c>
      <c r="C601" s="44">
        <v>3513</v>
      </c>
    </row>
    <row r="602" spans="1:3" ht="17.25" customHeight="1" x14ac:dyDescent="0.15">
      <c r="A602" s="3">
        <v>20808</v>
      </c>
      <c r="B602" s="5" t="s">
        <v>1262</v>
      </c>
      <c r="C602" s="42">
        <f>SUM(C603:C610)</f>
        <v>3026</v>
      </c>
    </row>
    <row r="603" spans="1:3" ht="17.25" customHeight="1" x14ac:dyDescent="0.15">
      <c r="A603" s="3">
        <v>2080801</v>
      </c>
      <c r="B603" s="3" t="s">
        <v>1263</v>
      </c>
      <c r="C603" s="44">
        <v>174</v>
      </c>
    </row>
    <row r="604" spans="1:3" ht="17.25" customHeight="1" x14ac:dyDescent="0.15">
      <c r="A604" s="3">
        <v>2080802</v>
      </c>
      <c r="B604" s="3" t="s">
        <v>1264</v>
      </c>
      <c r="C604" s="44">
        <v>288</v>
      </c>
    </row>
    <row r="605" spans="1:3" ht="17.25" customHeight="1" x14ac:dyDescent="0.15">
      <c r="A605" s="3">
        <v>2080803</v>
      </c>
      <c r="B605" s="3" t="s">
        <v>1265</v>
      </c>
      <c r="C605" s="44">
        <v>925</v>
      </c>
    </row>
    <row r="606" spans="1:3" ht="17.25" customHeight="1" x14ac:dyDescent="0.15">
      <c r="A606" s="3">
        <v>2080805</v>
      </c>
      <c r="B606" s="3" t="s">
        <v>1266</v>
      </c>
      <c r="C606" s="44">
        <v>551</v>
      </c>
    </row>
    <row r="607" spans="1:3" ht="17.25" customHeight="1" x14ac:dyDescent="0.15">
      <c r="A607" s="3">
        <v>2080806</v>
      </c>
      <c r="B607" s="3" t="s">
        <v>1267</v>
      </c>
      <c r="C607" s="44">
        <v>604</v>
      </c>
    </row>
    <row r="608" spans="1:3" ht="17.25" customHeight="1" x14ac:dyDescent="0.15">
      <c r="A608" s="3">
        <v>2080807</v>
      </c>
      <c r="B608" s="3" t="s">
        <v>1268</v>
      </c>
      <c r="C608" s="44">
        <v>61</v>
      </c>
    </row>
    <row r="609" spans="1:3" ht="17.25" customHeight="1" x14ac:dyDescent="0.15">
      <c r="A609" s="3">
        <v>2080808</v>
      </c>
      <c r="B609" s="3" t="s">
        <v>1269</v>
      </c>
      <c r="C609" s="44">
        <v>33</v>
      </c>
    </row>
    <row r="610" spans="1:3" ht="17.25" customHeight="1" x14ac:dyDescent="0.15">
      <c r="A610" s="3">
        <v>2080899</v>
      </c>
      <c r="B610" s="3" t="s">
        <v>1270</v>
      </c>
      <c r="C610" s="44">
        <v>390</v>
      </c>
    </row>
    <row r="611" spans="1:3" ht="17.25" customHeight="1" x14ac:dyDescent="0.15">
      <c r="A611" s="3">
        <v>20809</v>
      </c>
      <c r="B611" s="5" t="s">
        <v>1271</v>
      </c>
      <c r="C611" s="42">
        <f>SUM(C612:C617)</f>
        <v>440</v>
      </c>
    </row>
    <row r="612" spans="1:3" ht="17.25" customHeight="1" x14ac:dyDescent="0.15">
      <c r="A612" s="3">
        <v>2080901</v>
      </c>
      <c r="B612" s="3" t="s">
        <v>1272</v>
      </c>
      <c r="C612" s="44">
        <v>19</v>
      </c>
    </row>
    <row r="613" spans="1:3" ht="17.25" customHeight="1" x14ac:dyDescent="0.15">
      <c r="A613" s="3">
        <v>2080902</v>
      </c>
      <c r="B613" s="3" t="s">
        <v>1273</v>
      </c>
      <c r="C613" s="44">
        <v>70</v>
      </c>
    </row>
    <row r="614" spans="1:3" ht="17.25" customHeight="1" x14ac:dyDescent="0.15">
      <c r="A614" s="3">
        <v>2080903</v>
      </c>
      <c r="B614" s="3" t="s">
        <v>1274</v>
      </c>
      <c r="C614" s="44">
        <v>14</v>
      </c>
    </row>
    <row r="615" spans="1:3" ht="17.25" customHeight="1" x14ac:dyDescent="0.15">
      <c r="A615" s="3">
        <v>2080904</v>
      </c>
      <c r="B615" s="3" t="s">
        <v>1275</v>
      </c>
      <c r="C615" s="44">
        <v>16</v>
      </c>
    </row>
    <row r="616" spans="1:3" ht="17.25" customHeight="1" x14ac:dyDescent="0.15">
      <c r="A616" s="3">
        <v>2080905</v>
      </c>
      <c r="B616" s="3" t="s">
        <v>1276</v>
      </c>
      <c r="C616" s="44">
        <v>44</v>
      </c>
    </row>
    <row r="617" spans="1:3" ht="17.25" customHeight="1" x14ac:dyDescent="0.15">
      <c r="A617" s="3">
        <v>2080999</v>
      </c>
      <c r="B617" s="3" t="s">
        <v>1277</v>
      </c>
      <c r="C617" s="44">
        <v>277</v>
      </c>
    </row>
    <row r="618" spans="1:3" ht="17.25" customHeight="1" x14ac:dyDescent="0.15">
      <c r="A618" s="3">
        <v>20810</v>
      </c>
      <c r="B618" s="5" t="s">
        <v>1278</v>
      </c>
      <c r="C618" s="42">
        <f>SUM(C619:C625)</f>
        <v>2062</v>
      </c>
    </row>
    <row r="619" spans="1:3" ht="17.25" customHeight="1" x14ac:dyDescent="0.15">
      <c r="A619" s="3">
        <v>2081001</v>
      </c>
      <c r="B619" s="3" t="s">
        <v>1279</v>
      </c>
      <c r="C619" s="44">
        <v>465</v>
      </c>
    </row>
    <row r="620" spans="1:3" ht="17.25" customHeight="1" x14ac:dyDescent="0.15">
      <c r="A620" s="3">
        <v>2081002</v>
      </c>
      <c r="B620" s="3" t="s">
        <v>1280</v>
      </c>
      <c r="C620" s="44">
        <v>536</v>
      </c>
    </row>
    <row r="621" spans="1:3" ht="17.25" customHeight="1" x14ac:dyDescent="0.15">
      <c r="A621" s="3">
        <v>2081003</v>
      </c>
      <c r="B621" s="3" t="s">
        <v>1281</v>
      </c>
      <c r="C621" s="44"/>
    </row>
    <row r="622" spans="1:3" ht="17.25" customHeight="1" x14ac:dyDescent="0.15">
      <c r="A622" s="3">
        <v>2081004</v>
      </c>
      <c r="B622" s="3" t="s">
        <v>1282</v>
      </c>
      <c r="C622" s="44">
        <v>537</v>
      </c>
    </row>
    <row r="623" spans="1:3" ht="17.25" customHeight="1" x14ac:dyDescent="0.15">
      <c r="A623" s="3">
        <v>2081005</v>
      </c>
      <c r="B623" s="3" t="s">
        <v>1283</v>
      </c>
      <c r="C623" s="44">
        <v>167</v>
      </c>
    </row>
    <row r="624" spans="1:3" ht="17.25" customHeight="1" x14ac:dyDescent="0.15">
      <c r="A624" s="3">
        <v>2081006</v>
      </c>
      <c r="B624" s="3" t="s">
        <v>1284</v>
      </c>
      <c r="C624" s="44">
        <v>78</v>
      </c>
    </row>
    <row r="625" spans="1:3" ht="17.25" customHeight="1" x14ac:dyDescent="0.15">
      <c r="A625" s="3">
        <v>2081099</v>
      </c>
      <c r="B625" s="3" t="s">
        <v>1285</v>
      </c>
      <c r="C625" s="44">
        <v>279</v>
      </c>
    </row>
    <row r="626" spans="1:3" ht="17.25" customHeight="1" x14ac:dyDescent="0.15">
      <c r="A626" s="3">
        <v>20811</v>
      </c>
      <c r="B626" s="5" t="s">
        <v>1286</v>
      </c>
      <c r="C626" s="42">
        <f>SUM(C627:C634)</f>
        <v>3584</v>
      </c>
    </row>
    <row r="627" spans="1:3" ht="17.25" customHeight="1" x14ac:dyDescent="0.15">
      <c r="A627" s="3">
        <v>2081101</v>
      </c>
      <c r="B627" s="3" t="s">
        <v>849</v>
      </c>
      <c r="C627" s="44">
        <v>284</v>
      </c>
    </row>
    <row r="628" spans="1:3" ht="17.25" customHeight="1" x14ac:dyDescent="0.15">
      <c r="A628" s="3">
        <v>2081102</v>
      </c>
      <c r="B628" s="3" t="s">
        <v>850</v>
      </c>
      <c r="C628" s="44">
        <v>20</v>
      </c>
    </row>
    <row r="629" spans="1:3" ht="17.25" customHeight="1" x14ac:dyDescent="0.15">
      <c r="A629" s="3">
        <v>2081103</v>
      </c>
      <c r="B629" s="3" t="s">
        <v>851</v>
      </c>
      <c r="C629" s="44"/>
    </row>
    <row r="630" spans="1:3" ht="17.25" customHeight="1" x14ac:dyDescent="0.15">
      <c r="A630" s="3">
        <v>2081104</v>
      </c>
      <c r="B630" s="3" t="s">
        <v>1287</v>
      </c>
      <c r="C630" s="44">
        <v>203</v>
      </c>
    </row>
    <row r="631" spans="1:3" ht="17.25" customHeight="1" x14ac:dyDescent="0.15">
      <c r="A631" s="3">
        <v>2081105</v>
      </c>
      <c r="B631" s="3" t="s">
        <v>1288</v>
      </c>
      <c r="C631" s="44">
        <v>158</v>
      </c>
    </row>
    <row r="632" spans="1:3" ht="17.25" customHeight="1" x14ac:dyDescent="0.15">
      <c r="A632" s="3">
        <v>2081106</v>
      </c>
      <c r="B632" s="3" t="s">
        <v>1289</v>
      </c>
      <c r="C632" s="44"/>
    </row>
    <row r="633" spans="1:3" ht="17.25" customHeight="1" x14ac:dyDescent="0.15">
      <c r="A633" s="3">
        <v>2081107</v>
      </c>
      <c r="B633" s="3" t="s">
        <v>1290</v>
      </c>
      <c r="C633" s="44">
        <v>2203</v>
      </c>
    </row>
    <row r="634" spans="1:3" ht="17.25" customHeight="1" x14ac:dyDescent="0.15">
      <c r="A634" s="3">
        <v>2081199</v>
      </c>
      <c r="B634" s="3" t="s">
        <v>1291</v>
      </c>
      <c r="C634" s="44">
        <v>716</v>
      </c>
    </row>
    <row r="635" spans="1:3" ht="17.25" customHeight="1" x14ac:dyDescent="0.15">
      <c r="A635" s="3">
        <v>20816</v>
      </c>
      <c r="B635" s="5" t="s">
        <v>1292</v>
      </c>
      <c r="C635" s="42">
        <f>SUM(C636:C640)</f>
        <v>27</v>
      </c>
    </row>
    <row r="636" spans="1:3" ht="17.25" customHeight="1" x14ac:dyDescent="0.15">
      <c r="A636" s="3">
        <v>2081601</v>
      </c>
      <c r="B636" s="3" t="s">
        <v>849</v>
      </c>
      <c r="C636" s="44">
        <v>17</v>
      </c>
    </row>
    <row r="637" spans="1:3" ht="17.25" customHeight="1" x14ac:dyDescent="0.15">
      <c r="A637" s="3">
        <v>2081602</v>
      </c>
      <c r="B637" s="3" t="s">
        <v>850</v>
      </c>
      <c r="C637" s="44">
        <v>10</v>
      </c>
    </row>
    <row r="638" spans="1:3" ht="17.25" customHeight="1" x14ac:dyDescent="0.15">
      <c r="A638" s="3">
        <v>2081603</v>
      </c>
      <c r="B638" s="3" t="s">
        <v>851</v>
      </c>
      <c r="C638" s="44"/>
    </row>
    <row r="639" spans="1:3" ht="17.25" customHeight="1" x14ac:dyDescent="0.15">
      <c r="A639" s="3">
        <v>2081650</v>
      </c>
      <c r="B639" s="3" t="s">
        <v>858</v>
      </c>
      <c r="C639" s="44"/>
    </row>
    <row r="640" spans="1:3" ht="17.25" customHeight="1" x14ac:dyDescent="0.15">
      <c r="A640" s="3">
        <v>2081699</v>
      </c>
      <c r="B640" s="3" t="s">
        <v>1293</v>
      </c>
      <c r="C640" s="44"/>
    </row>
    <row r="641" spans="1:3" ht="17.25" customHeight="1" x14ac:dyDescent="0.15">
      <c r="A641" s="3">
        <v>20819</v>
      </c>
      <c r="B641" s="5" t="s">
        <v>1294</v>
      </c>
      <c r="C641" s="42">
        <f>SUM(C642:C643)</f>
        <v>7355</v>
      </c>
    </row>
    <row r="642" spans="1:3" ht="17.25" customHeight="1" x14ac:dyDescent="0.15">
      <c r="A642" s="3">
        <v>2081901</v>
      </c>
      <c r="B642" s="3" t="s">
        <v>1295</v>
      </c>
      <c r="C642" s="44">
        <v>2971</v>
      </c>
    </row>
    <row r="643" spans="1:3" ht="17.25" customHeight="1" x14ac:dyDescent="0.15">
      <c r="A643" s="3">
        <v>2081902</v>
      </c>
      <c r="B643" s="3" t="s">
        <v>1296</v>
      </c>
      <c r="C643" s="44">
        <v>4384</v>
      </c>
    </row>
    <row r="644" spans="1:3" ht="17.25" customHeight="1" x14ac:dyDescent="0.15">
      <c r="A644" s="3">
        <v>20820</v>
      </c>
      <c r="B644" s="5" t="s">
        <v>1297</v>
      </c>
      <c r="C644" s="42">
        <f>SUM(C645:C646)</f>
        <v>265</v>
      </c>
    </row>
    <row r="645" spans="1:3" ht="17.25" customHeight="1" x14ac:dyDescent="0.15">
      <c r="A645" s="3">
        <v>2082001</v>
      </c>
      <c r="B645" s="3" t="s">
        <v>1298</v>
      </c>
      <c r="C645" s="44">
        <v>173</v>
      </c>
    </row>
    <row r="646" spans="1:3" ht="17.25" customHeight="1" x14ac:dyDescent="0.15">
      <c r="A646" s="3">
        <v>2082002</v>
      </c>
      <c r="B646" s="3" t="s">
        <v>1299</v>
      </c>
      <c r="C646" s="44">
        <v>92</v>
      </c>
    </row>
    <row r="647" spans="1:3" ht="17.25" customHeight="1" x14ac:dyDescent="0.15">
      <c r="A647" s="3">
        <v>20821</v>
      </c>
      <c r="B647" s="5" t="s">
        <v>1300</v>
      </c>
      <c r="C647" s="42">
        <f>SUM(C648:C649)</f>
        <v>2943</v>
      </c>
    </row>
    <row r="648" spans="1:3" ht="17.25" customHeight="1" x14ac:dyDescent="0.15">
      <c r="A648" s="3">
        <v>2082101</v>
      </c>
      <c r="B648" s="3" t="s">
        <v>1301</v>
      </c>
      <c r="C648" s="44">
        <v>998</v>
      </c>
    </row>
    <row r="649" spans="1:3" ht="17.25" customHeight="1" x14ac:dyDescent="0.15">
      <c r="A649" s="3">
        <v>2082102</v>
      </c>
      <c r="B649" s="3" t="s">
        <v>1302</v>
      </c>
      <c r="C649" s="44">
        <v>1945</v>
      </c>
    </row>
    <row r="650" spans="1:3" ht="17.25" customHeight="1" x14ac:dyDescent="0.15">
      <c r="A650" s="3">
        <v>20824</v>
      </c>
      <c r="B650" s="5" t="s">
        <v>1303</v>
      </c>
      <c r="C650" s="42">
        <f>SUM(C651:C652)</f>
        <v>0</v>
      </c>
    </row>
    <row r="651" spans="1:3" ht="17.25" customHeight="1" x14ac:dyDescent="0.15">
      <c r="A651" s="3">
        <v>2082401</v>
      </c>
      <c r="B651" s="3" t="s">
        <v>1304</v>
      </c>
      <c r="C651" s="44"/>
    </row>
    <row r="652" spans="1:3" ht="17.25" customHeight="1" x14ac:dyDescent="0.15">
      <c r="A652" s="3">
        <v>2082402</v>
      </c>
      <c r="B652" s="3" t="s">
        <v>1305</v>
      </c>
      <c r="C652" s="44"/>
    </row>
    <row r="653" spans="1:3" ht="17.25" customHeight="1" x14ac:dyDescent="0.15">
      <c r="A653" s="3">
        <v>20825</v>
      </c>
      <c r="B653" s="5" t="s">
        <v>1306</v>
      </c>
      <c r="C653" s="42">
        <f>SUM(C654:C655)</f>
        <v>11</v>
      </c>
    </row>
    <row r="654" spans="1:3" ht="17.25" customHeight="1" x14ac:dyDescent="0.15">
      <c r="A654" s="3">
        <v>2082501</v>
      </c>
      <c r="B654" s="3" t="s">
        <v>1307</v>
      </c>
      <c r="C654" s="44"/>
    </row>
    <row r="655" spans="1:3" ht="17.25" customHeight="1" x14ac:dyDescent="0.15">
      <c r="A655" s="3">
        <v>2082502</v>
      </c>
      <c r="B655" s="3" t="s">
        <v>1308</v>
      </c>
      <c r="C655" s="44">
        <v>11</v>
      </c>
    </row>
    <row r="656" spans="1:3" ht="17.25" customHeight="1" x14ac:dyDescent="0.15">
      <c r="A656" s="3">
        <v>20826</v>
      </c>
      <c r="B656" s="5" t="s">
        <v>1309</v>
      </c>
      <c r="C656" s="42">
        <f>SUM(C657:C659)</f>
        <v>10239</v>
      </c>
    </row>
    <row r="657" spans="1:3" ht="17.25" customHeight="1" x14ac:dyDescent="0.15">
      <c r="A657" s="3">
        <v>2082601</v>
      </c>
      <c r="B657" s="3" t="s">
        <v>1310</v>
      </c>
      <c r="C657" s="44"/>
    </row>
    <row r="658" spans="1:3" ht="17.25" customHeight="1" x14ac:dyDescent="0.15">
      <c r="A658" s="3">
        <v>2082602</v>
      </c>
      <c r="B658" s="3" t="s">
        <v>1311</v>
      </c>
      <c r="C658" s="44">
        <v>10239</v>
      </c>
    </row>
    <row r="659" spans="1:3" ht="17.25" customHeight="1" x14ac:dyDescent="0.15">
      <c r="A659" s="3">
        <v>2082699</v>
      </c>
      <c r="B659" s="3" t="s">
        <v>1312</v>
      </c>
      <c r="C659" s="44"/>
    </row>
    <row r="660" spans="1:3" ht="17.25" customHeight="1" x14ac:dyDescent="0.15">
      <c r="A660" s="3">
        <v>20827</v>
      </c>
      <c r="B660" s="5" t="s">
        <v>1313</v>
      </c>
      <c r="C660" s="42">
        <f>SUM(C661:C663)</f>
        <v>0</v>
      </c>
    </row>
    <row r="661" spans="1:3" ht="17.25" customHeight="1" x14ac:dyDescent="0.15">
      <c r="A661" s="3">
        <v>2082701</v>
      </c>
      <c r="B661" s="3" t="s">
        <v>1314</v>
      </c>
      <c r="C661" s="44"/>
    </row>
    <row r="662" spans="1:3" ht="17.25" customHeight="1" x14ac:dyDescent="0.15">
      <c r="A662" s="3">
        <v>2082702</v>
      </c>
      <c r="B662" s="3" t="s">
        <v>1315</v>
      </c>
      <c r="C662" s="44"/>
    </row>
    <row r="663" spans="1:3" ht="17.25" customHeight="1" x14ac:dyDescent="0.15">
      <c r="A663" s="3">
        <v>2082799</v>
      </c>
      <c r="B663" s="3" t="s">
        <v>1316</v>
      </c>
      <c r="C663" s="44"/>
    </row>
    <row r="664" spans="1:3" ht="17.25" customHeight="1" x14ac:dyDescent="0.15">
      <c r="A664" s="3">
        <v>20828</v>
      </c>
      <c r="B664" s="5" t="s">
        <v>1317</v>
      </c>
      <c r="C664" s="42">
        <f>SUM(C665:C671)</f>
        <v>608</v>
      </c>
    </row>
    <row r="665" spans="1:3" ht="17.25" customHeight="1" x14ac:dyDescent="0.15">
      <c r="A665" s="3">
        <v>2082801</v>
      </c>
      <c r="B665" s="3" t="s">
        <v>849</v>
      </c>
      <c r="C665" s="44">
        <v>154</v>
      </c>
    </row>
    <row r="666" spans="1:3" ht="17.25" customHeight="1" x14ac:dyDescent="0.15">
      <c r="A666" s="3">
        <v>2082802</v>
      </c>
      <c r="B666" s="3" t="s">
        <v>850</v>
      </c>
      <c r="C666" s="44">
        <v>41</v>
      </c>
    </row>
    <row r="667" spans="1:3" ht="17.25" customHeight="1" x14ac:dyDescent="0.15">
      <c r="A667" s="3">
        <v>2082803</v>
      </c>
      <c r="B667" s="3" t="s">
        <v>851</v>
      </c>
      <c r="C667" s="44"/>
    </row>
    <row r="668" spans="1:3" ht="17.25" customHeight="1" x14ac:dyDescent="0.15">
      <c r="A668" s="3">
        <v>2082804</v>
      </c>
      <c r="B668" s="3" t="s">
        <v>1318</v>
      </c>
      <c r="C668" s="44"/>
    </row>
    <row r="669" spans="1:3" ht="17.25" customHeight="1" x14ac:dyDescent="0.15">
      <c r="A669" s="3">
        <v>2082805</v>
      </c>
      <c r="B669" s="3" t="s">
        <v>1319</v>
      </c>
      <c r="C669" s="44"/>
    </row>
    <row r="670" spans="1:3" ht="17.25" customHeight="1" x14ac:dyDescent="0.15">
      <c r="A670" s="3">
        <v>2082850</v>
      </c>
      <c r="B670" s="3" t="s">
        <v>858</v>
      </c>
      <c r="C670" s="44">
        <v>82</v>
      </c>
    </row>
    <row r="671" spans="1:3" ht="17.25" customHeight="1" x14ac:dyDescent="0.15">
      <c r="A671" s="3">
        <v>2082899</v>
      </c>
      <c r="B671" s="3" t="s">
        <v>1320</v>
      </c>
      <c r="C671" s="44">
        <v>331</v>
      </c>
    </row>
    <row r="672" spans="1:3" ht="17.25" customHeight="1" x14ac:dyDescent="0.15">
      <c r="A672" s="3">
        <v>20830</v>
      </c>
      <c r="B672" s="5" t="s">
        <v>1321</v>
      </c>
      <c r="C672" s="42">
        <f>SUM(C673:C674)</f>
        <v>101</v>
      </c>
    </row>
    <row r="673" spans="1:3" ht="17.25" customHeight="1" x14ac:dyDescent="0.15">
      <c r="A673" s="3">
        <v>2083001</v>
      </c>
      <c r="B673" s="3" t="s">
        <v>1322</v>
      </c>
      <c r="C673" s="44">
        <v>101</v>
      </c>
    </row>
    <row r="674" spans="1:3" ht="17.25" customHeight="1" x14ac:dyDescent="0.15">
      <c r="A674" s="3">
        <v>2083099</v>
      </c>
      <c r="B674" s="3" t="s">
        <v>1323</v>
      </c>
      <c r="C674" s="44"/>
    </row>
    <row r="675" spans="1:3" ht="17.25" customHeight="1" x14ac:dyDescent="0.15">
      <c r="A675" s="3">
        <v>20899</v>
      </c>
      <c r="B675" s="5" t="s">
        <v>1324</v>
      </c>
      <c r="C675" s="42">
        <f>C676</f>
        <v>4351</v>
      </c>
    </row>
    <row r="676" spans="1:3" ht="17.25" customHeight="1" x14ac:dyDescent="0.15">
      <c r="A676" s="3">
        <v>2089999</v>
      </c>
      <c r="B676" s="3" t="s">
        <v>1325</v>
      </c>
      <c r="C676" s="44">
        <v>4351</v>
      </c>
    </row>
    <row r="677" spans="1:3" ht="17.25" customHeight="1" x14ac:dyDescent="0.15">
      <c r="A677" s="3">
        <v>210</v>
      </c>
      <c r="B677" s="5" t="s">
        <v>1326</v>
      </c>
      <c r="C677" s="42">
        <f>SUM(C678,C683,C698,C702,C714,C717,C721,C726,C730,C734,C737,C746,C748)</f>
        <v>70939</v>
      </c>
    </row>
    <row r="678" spans="1:3" ht="17.25" customHeight="1" x14ac:dyDescent="0.15">
      <c r="A678" s="3">
        <v>21001</v>
      </c>
      <c r="B678" s="5" t="s">
        <v>1327</v>
      </c>
      <c r="C678" s="42">
        <f>SUM(C679:C682)</f>
        <v>1741</v>
      </c>
    </row>
    <row r="679" spans="1:3" ht="17.25" customHeight="1" x14ac:dyDescent="0.15">
      <c r="A679" s="3">
        <v>2100101</v>
      </c>
      <c r="B679" s="3" t="s">
        <v>849</v>
      </c>
      <c r="C679" s="44">
        <v>1425</v>
      </c>
    </row>
    <row r="680" spans="1:3" ht="17.25" customHeight="1" x14ac:dyDescent="0.15">
      <c r="A680" s="3">
        <v>2100102</v>
      </c>
      <c r="B680" s="3" t="s">
        <v>850</v>
      </c>
      <c r="C680" s="44">
        <v>10</v>
      </c>
    </row>
    <row r="681" spans="1:3" ht="17.25" customHeight="1" x14ac:dyDescent="0.15">
      <c r="A681" s="3">
        <v>2100103</v>
      </c>
      <c r="B681" s="3" t="s">
        <v>851</v>
      </c>
      <c r="C681" s="44"/>
    </row>
    <row r="682" spans="1:3" ht="17.25" customHeight="1" x14ac:dyDescent="0.15">
      <c r="A682" s="3">
        <v>2100199</v>
      </c>
      <c r="B682" s="3" t="s">
        <v>1328</v>
      </c>
      <c r="C682" s="44">
        <v>306</v>
      </c>
    </row>
    <row r="683" spans="1:3" ht="17.25" customHeight="1" x14ac:dyDescent="0.15">
      <c r="A683" s="3">
        <v>21002</v>
      </c>
      <c r="B683" s="5" t="s">
        <v>1329</v>
      </c>
      <c r="C683" s="42">
        <f>SUM(C684:C697)</f>
        <v>4651</v>
      </c>
    </row>
    <row r="684" spans="1:3" ht="17.25" customHeight="1" x14ac:dyDescent="0.15">
      <c r="A684" s="3">
        <v>2100201</v>
      </c>
      <c r="B684" s="3" t="s">
        <v>1330</v>
      </c>
      <c r="C684" s="44">
        <v>1637</v>
      </c>
    </row>
    <row r="685" spans="1:3" ht="17.25" customHeight="1" x14ac:dyDescent="0.15">
      <c r="A685" s="3">
        <v>2100202</v>
      </c>
      <c r="B685" s="3" t="s">
        <v>1331</v>
      </c>
      <c r="C685" s="44">
        <v>886</v>
      </c>
    </row>
    <row r="686" spans="1:3" ht="17.25" customHeight="1" x14ac:dyDescent="0.15">
      <c r="A686" s="3">
        <v>2100203</v>
      </c>
      <c r="B686" s="3" t="s">
        <v>1332</v>
      </c>
      <c r="C686" s="44"/>
    </row>
    <row r="687" spans="1:3" ht="17.25" customHeight="1" x14ac:dyDescent="0.15">
      <c r="A687" s="3">
        <v>2100204</v>
      </c>
      <c r="B687" s="3" t="s">
        <v>1333</v>
      </c>
      <c r="C687" s="44"/>
    </row>
    <row r="688" spans="1:3" ht="17.25" customHeight="1" x14ac:dyDescent="0.15">
      <c r="A688" s="3">
        <v>2100205</v>
      </c>
      <c r="B688" s="3" t="s">
        <v>1334</v>
      </c>
      <c r="C688" s="44"/>
    </row>
    <row r="689" spans="1:3" ht="17.25" customHeight="1" x14ac:dyDescent="0.15">
      <c r="A689" s="3">
        <v>2100206</v>
      </c>
      <c r="B689" s="3" t="s">
        <v>1335</v>
      </c>
      <c r="C689" s="44"/>
    </row>
    <row r="690" spans="1:3" ht="17.25" customHeight="1" x14ac:dyDescent="0.15">
      <c r="A690" s="3">
        <v>2100207</v>
      </c>
      <c r="B690" s="3" t="s">
        <v>1336</v>
      </c>
      <c r="C690" s="44"/>
    </row>
    <row r="691" spans="1:3" ht="17.25" customHeight="1" x14ac:dyDescent="0.15">
      <c r="A691" s="3">
        <v>2100208</v>
      </c>
      <c r="B691" s="3" t="s">
        <v>1337</v>
      </c>
      <c r="C691" s="44">
        <v>87</v>
      </c>
    </row>
    <row r="692" spans="1:3" ht="17.25" customHeight="1" x14ac:dyDescent="0.15">
      <c r="A692" s="3">
        <v>2100209</v>
      </c>
      <c r="B692" s="3" t="s">
        <v>1338</v>
      </c>
      <c r="C692" s="44"/>
    </row>
    <row r="693" spans="1:3" ht="17.25" customHeight="1" x14ac:dyDescent="0.15">
      <c r="A693" s="3">
        <v>2100210</v>
      </c>
      <c r="B693" s="3" t="s">
        <v>1339</v>
      </c>
      <c r="C693" s="44"/>
    </row>
    <row r="694" spans="1:3" ht="17.25" customHeight="1" x14ac:dyDescent="0.15">
      <c r="A694" s="3">
        <v>2100211</v>
      </c>
      <c r="B694" s="3" t="s">
        <v>1340</v>
      </c>
      <c r="C694" s="44"/>
    </row>
    <row r="695" spans="1:3" ht="17.25" customHeight="1" x14ac:dyDescent="0.15">
      <c r="A695" s="3">
        <v>2100212</v>
      </c>
      <c r="B695" s="3" t="s">
        <v>1341</v>
      </c>
      <c r="C695" s="44"/>
    </row>
    <row r="696" spans="1:3" ht="17.25" customHeight="1" x14ac:dyDescent="0.15">
      <c r="A696" s="3">
        <v>2100213</v>
      </c>
      <c r="B696" s="3" t="s">
        <v>1342</v>
      </c>
      <c r="C696" s="44"/>
    </row>
    <row r="697" spans="1:3" ht="17.25" customHeight="1" x14ac:dyDescent="0.15">
      <c r="A697" s="3">
        <v>2100299</v>
      </c>
      <c r="B697" s="3" t="s">
        <v>1343</v>
      </c>
      <c r="C697" s="44">
        <v>2041</v>
      </c>
    </row>
    <row r="698" spans="1:3" ht="17.25" customHeight="1" x14ac:dyDescent="0.15">
      <c r="A698" s="3">
        <v>21003</v>
      </c>
      <c r="B698" s="5" t="s">
        <v>1344</v>
      </c>
      <c r="C698" s="42">
        <f>SUM(C699:C701)</f>
        <v>10539</v>
      </c>
    </row>
    <row r="699" spans="1:3" ht="17.25" customHeight="1" x14ac:dyDescent="0.15">
      <c r="A699" s="3">
        <v>2100301</v>
      </c>
      <c r="B699" s="3" t="s">
        <v>1345</v>
      </c>
      <c r="C699" s="44">
        <v>342</v>
      </c>
    </row>
    <row r="700" spans="1:3" ht="17.25" customHeight="1" x14ac:dyDescent="0.15">
      <c r="A700" s="3">
        <v>2100302</v>
      </c>
      <c r="B700" s="3" t="s">
        <v>1346</v>
      </c>
      <c r="C700" s="44">
        <v>7270</v>
      </c>
    </row>
    <row r="701" spans="1:3" ht="17.25" customHeight="1" x14ac:dyDescent="0.15">
      <c r="A701" s="3">
        <v>2100399</v>
      </c>
      <c r="B701" s="3" t="s">
        <v>1347</v>
      </c>
      <c r="C701" s="44">
        <v>2927</v>
      </c>
    </row>
    <row r="702" spans="1:3" ht="17.25" customHeight="1" x14ac:dyDescent="0.15">
      <c r="A702" s="3">
        <v>21004</v>
      </c>
      <c r="B702" s="5" t="s">
        <v>1348</v>
      </c>
      <c r="C702" s="42">
        <f>SUM(C703:C713)</f>
        <v>11047</v>
      </c>
    </row>
    <row r="703" spans="1:3" ht="17.25" customHeight="1" x14ac:dyDescent="0.15">
      <c r="A703" s="3">
        <v>2100401</v>
      </c>
      <c r="B703" s="3" t="s">
        <v>1349</v>
      </c>
      <c r="C703" s="44">
        <v>286</v>
      </c>
    </row>
    <row r="704" spans="1:3" ht="17.25" customHeight="1" x14ac:dyDescent="0.15">
      <c r="A704" s="3">
        <v>2100402</v>
      </c>
      <c r="B704" s="3" t="s">
        <v>1350</v>
      </c>
      <c r="C704" s="44">
        <v>23</v>
      </c>
    </row>
    <row r="705" spans="1:3" ht="17.25" customHeight="1" x14ac:dyDescent="0.15">
      <c r="A705" s="3">
        <v>2100403</v>
      </c>
      <c r="B705" s="3" t="s">
        <v>1351</v>
      </c>
      <c r="C705" s="44">
        <v>348</v>
      </c>
    </row>
    <row r="706" spans="1:3" ht="17.25" customHeight="1" x14ac:dyDescent="0.15">
      <c r="A706" s="3">
        <v>2100404</v>
      </c>
      <c r="B706" s="3" t="s">
        <v>1352</v>
      </c>
      <c r="C706" s="44"/>
    </row>
    <row r="707" spans="1:3" ht="17.25" customHeight="1" x14ac:dyDescent="0.15">
      <c r="A707" s="3">
        <v>2100405</v>
      </c>
      <c r="B707" s="3" t="s">
        <v>1353</v>
      </c>
      <c r="C707" s="44"/>
    </row>
    <row r="708" spans="1:3" ht="17.25" customHeight="1" x14ac:dyDescent="0.15">
      <c r="A708" s="3">
        <v>2100406</v>
      </c>
      <c r="B708" s="3" t="s">
        <v>1354</v>
      </c>
      <c r="C708" s="44"/>
    </row>
    <row r="709" spans="1:3" ht="17.25" customHeight="1" x14ac:dyDescent="0.15">
      <c r="A709" s="3">
        <v>2100407</v>
      </c>
      <c r="B709" s="3" t="s">
        <v>1355</v>
      </c>
      <c r="C709" s="44">
        <v>281</v>
      </c>
    </row>
    <row r="710" spans="1:3" ht="17.25" customHeight="1" x14ac:dyDescent="0.15">
      <c r="A710" s="3">
        <v>2100408</v>
      </c>
      <c r="B710" s="3" t="s">
        <v>1356</v>
      </c>
      <c r="C710" s="44">
        <v>6971</v>
      </c>
    </row>
    <row r="711" spans="1:3" ht="17.25" customHeight="1" x14ac:dyDescent="0.15">
      <c r="A711" s="3">
        <v>2100409</v>
      </c>
      <c r="B711" s="3" t="s">
        <v>1357</v>
      </c>
      <c r="C711" s="44">
        <v>1179</v>
      </c>
    </row>
    <row r="712" spans="1:3" ht="17.25" customHeight="1" x14ac:dyDescent="0.15">
      <c r="A712" s="3">
        <v>2100410</v>
      </c>
      <c r="B712" s="3" t="s">
        <v>1358</v>
      </c>
      <c r="C712" s="44">
        <v>694</v>
      </c>
    </row>
    <row r="713" spans="1:3" ht="17.25" customHeight="1" x14ac:dyDescent="0.15">
      <c r="A713" s="3">
        <v>2100499</v>
      </c>
      <c r="B713" s="3" t="s">
        <v>1359</v>
      </c>
      <c r="C713" s="44">
        <v>1265</v>
      </c>
    </row>
    <row r="714" spans="1:3" ht="17.25" customHeight="1" x14ac:dyDescent="0.15">
      <c r="A714" s="3">
        <v>21006</v>
      </c>
      <c r="B714" s="5" t="s">
        <v>1360</v>
      </c>
      <c r="C714" s="42">
        <f>SUM(C715:C716)</f>
        <v>20</v>
      </c>
    </row>
    <row r="715" spans="1:3" ht="17.25" customHeight="1" x14ac:dyDescent="0.15">
      <c r="A715" s="3">
        <v>2100601</v>
      </c>
      <c r="B715" s="3" t="s">
        <v>1361</v>
      </c>
      <c r="C715" s="44">
        <v>20</v>
      </c>
    </row>
    <row r="716" spans="1:3" ht="17.25" customHeight="1" x14ac:dyDescent="0.15">
      <c r="A716" s="3">
        <v>2100699</v>
      </c>
      <c r="B716" s="3" t="s">
        <v>1362</v>
      </c>
      <c r="C716" s="44"/>
    </row>
    <row r="717" spans="1:3" ht="17.25" customHeight="1" x14ac:dyDescent="0.15">
      <c r="A717" s="3">
        <v>21007</v>
      </c>
      <c r="B717" s="5" t="s">
        <v>1363</v>
      </c>
      <c r="C717" s="42">
        <f>SUM(C718:C720)</f>
        <v>2932</v>
      </c>
    </row>
    <row r="718" spans="1:3" ht="17.25" customHeight="1" x14ac:dyDescent="0.15">
      <c r="A718" s="3">
        <v>2100716</v>
      </c>
      <c r="B718" s="3" t="s">
        <v>1364</v>
      </c>
      <c r="C718" s="44">
        <v>70</v>
      </c>
    </row>
    <row r="719" spans="1:3" ht="17.25" customHeight="1" x14ac:dyDescent="0.15">
      <c r="A719" s="3">
        <v>2100717</v>
      </c>
      <c r="B719" s="3" t="s">
        <v>1365</v>
      </c>
      <c r="C719" s="44">
        <v>2339</v>
      </c>
    </row>
    <row r="720" spans="1:3" ht="17.25" customHeight="1" x14ac:dyDescent="0.15">
      <c r="A720" s="3">
        <v>2100799</v>
      </c>
      <c r="B720" s="3" t="s">
        <v>1366</v>
      </c>
      <c r="C720" s="44">
        <v>523</v>
      </c>
    </row>
    <row r="721" spans="1:3" ht="17.25" customHeight="1" x14ac:dyDescent="0.15">
      <c r="A721" s="3">
        <v>21011</v>
      </c>
      <c r="B721" s="5" t="s">
        <v>1367</v>
      </c>
      <c r="C721" s="42">
        <f>SUM(C722:C725)</f>
        <v>4355</v>
      </c>
    </row>
    <row r="722" spans="1:3" ht="17.25" customHeight="1" x14ac:dyDescent="0.15">
      <c r="A722" s="3">
        <v>2101101</v>
      </c>
      <c r="B722" s="3" t="s">
        <v>1368</v>
      </c>
      <c r="C722" s="44">
        <v>3246</v>
      </c>
    </row>
    <row r="723" spans="1:3" ht="17.25" customHeight="1" x14ac:dyDescent="0.15">
      <c r="A723" s="3">
        <v>2101102</v>
      </c>
      <c r="B723" s="3" t="s">
        <v>1369</v>
      </c>
      <c r="C723" s="44">
        <v>1031</v>
      </c>
    </row>
    <row r="724" spans="1:3" ht="17.25" customHeight="1" x14ac:dyDescent="0.15">
      <c r="A724" s="3">
        <v>2101103</v>
      </c>
      <c r="B724" s="3" t="s">
        <v>1370</v>
      </c>
      <c r="C724" s="44"/>
    </row>
    <row r="725" spans="1:3" ht="17.25" customHeight="1" x14ac:dyDescent="0.15">
      <c r="A725" s="3">
        <v>2101199</v>
      </c>
      <c r="B725" s="3" t="s">
        <v>1371</v>
      </c>
      <c r="C725" s="44">
        <v>78</v>
      </c>
    </row>
    <row r="726" spans="1:3" ht="17.25" customHeight="1" x14ac:dyDescent="0.15">
      <c r="A726" s="3">
        <v>21012</v>
      </c>
      <c r="B726" s="5" t="s">
        <v>1372</v>
      </c>
      <c r="C726" s="42">
        <f>SUM(C727:C729)</f>
        <v>31686</v>
      </c>
    </row>
    <row r="727" spans="1:3" ht="17.25" customHeight="1" x14ac:dyDescent="0.15">
      <c r="A727" s="3">
        <v>2101201</v>
      </c>
      <c r="B727" s="3" t="s">
        <v>1373</v>
      </c>
      <c r="C727" s="44"/>
    </row>
    <row r="728" spans="1:3" ht="17.25" customHeight="1" x14ac:dyDescent="0.15">
      <c r="A728" s="3">
        <v>2101202</v>
      </c>
      <c r="B728" s="3" t="s">
        <v>1374</v>
      </c>
      <c r="C728" s="44">
        <v>31686</v>
      </c>
    </row>
    <row r="729" spans="1:3" ht="17.25" customHeight="1" x14ac:dyDescent="0.15">
      <c r="A729" s="3">
        <v>2101299</v>
      </c>
      <c r="B729" s="3" t="s">
        <v>1375</v>
      </c>
      <c r="C729" s="44"/>
    </row>
    <row r="730" spans="1:3" ht="17.25" customHeight="1" x14ac:dyDescent="0.15">
      <c r="A730" s="3">
        <v>21013</v>
      </c>
      <c r="B730" s="5" t="s">
        <v>1376</v>
      </c>
      <c r="C730" s="42">
        <f>SUM(C731:C733)</f>
        <v>3361</v>
      </c>
    </row>
    <row r="731" spans="1:3" ht="17.25" customHeight="1" x14ac:dyDescent="0.15">
      <c r="A731" s="3">
        <v>2101301</v>
      </c>
      <c r="B731" s="3" t="s">
        <v>1377</v>
      </c>
      <c r="C731" s="44">
        <v>2405</v>
      </c>
    </row>
    <row r="732" spans="1:3" ht="17.25" customHeight="1" x14ac:dyDescent="0.15">
      <c r="A732" s="3">
        <v>2101302</v>
      </c>
      <c r="B732" s="3" t="s">
        <v>1378</v>
      </c>
      <c r="C732" s="44"/>
    </row>
    <row r="733" spans="1:3" ht="17.25" customHeight="1" x14ac:dyDescent="0.15">
      <c r="A733" s="3">
        <v>2101399</v>
      </c>
      <c r="B733" s="3" t="s">
        <v>1379</v>
      </c>
      <c r="C733" s="44">
        <v>956</v>
      </c>
    </row>
    <row r="734" spans="1:3" ht="17.25" customHeight="1" x14ac:dyDescent="0.15">
      <c r="A734" s="3">
        <v>21014</v>
      </c>
      <c r="B734" s="5" t="s">
        <v>1380</v>
      </c>
      <c r="C734" s="42">
        <f>SUM(C735:C736)</f>
        <v>62</v>
      </c>
    </row>
    <row r="735" spans="1:3" ht="17.25" customHeight="1" x14ac:dyDescent="0.15">
      <c r="A735" s="3">
        <v>2101401</v>
      </c>
      <c r="B735" s="3" t="s">
        <v>1381</v>
      </c>
      <c r="C735" s="44">
        <v>62</v>
      </c>
    </row>
    <row r="736" spans="1:3" ht="17.25" customHeight="1" x14ac:dyDescent="0.15">
      <c r="A736" s="3">
        <v>2101499</v>
      </c>
      <c r="B736" s="3" t="s">
        <v>1382</v>
      </c>
      <c r="C736" s="44"/>
    </row>
    <row r="737" spans="1:3" ht="17.25" customHeight="1" x14ac:dyDescent="0.15">
      <c r="A737" s="3">
        <v>21015</v>
      </c>
      <c r="B737" s="5" t="s">
        <v>1383</v>
      </c>
      <c r="C737" s="42">
        <f>SUM(C738:C745)</f>
        <v>119</v>
      </c>
    </row>
    <row r="738" spans="1:3" ht="17.25" customHeight="1" x14ac:dyDescent="0.15">
      <c r="A738" s="3">
        <v>2101501</v>
      </c>
      <c r="B738" s="3" t="s">
        <v>849</v>
      </c>
      <c r="C738" s="44">
        <v>59</v>
      </c>
    </row>
    <row r="739" spans="1:3" ht="17.25" customHeight="1" x14ac:dyDescent="0.15">
      <c r="A739" s="3">
        <v>2101502</v>
      </c>
      <c r="B739" s="3" t="s">
        <v>850</v>
      </c>
      <c r="C739" s="44"/>
    </row>
    <row r="740" spans="1:3" ht="17.25" customHeight="1" x14ac:dyDescent="0.15">
      <c r="A740" s="3">
        <v>2101503</v>
      </c>
      <c r="B740" s="3" t="s">
        <v>851</v>
      </c>
      <c r="C740" s="44"/>
    </row>
    <row r="741" spans="1:3" ht="17.25" customHeight="1" x14ac:dyDescent="0.15">
      <c r="A741" s="3">
        <v>2101504</v>
      </c>
      <c r="B741" s="3" t="s">
        <v>890</v>
      </c>
      <c r="C741" s="44"/>
    </row>
    <row r="742" spans="1:3" ht="17.25" customHeight="1" x14ac:dyDescent="0.15">
      <c r="A742" s="3">
        <v>2101505</v>
      </c>
      <c r="B742" s="3" t="s">
        <v>1384</v>
      </c>
      <c r="C742" s="44">
        <v>60</v>
      </c>
    </row>
    <row r="743" spans="1:3" ht="17.25" customHeight="1" x14ac:dyDescent="0.15">
      <c r="A743" s="3">
        <v>2101506</v>
      </c>
      <c r="B743" s="3" t="s">
        <v>1385</v>
      </c>
      <c r="C743" s="44"/>
    </row>
    <row r="744" spans="1:3" ht="17.25" customHeight="1" x14ac:dyDescent="0.15">
      <c r="A744" s="3">
        <v>2101550</v>
      </c>
      <c r="B744" s="3" t="s">
        <v>858</v>
      </c>
      <c r="C744" s="44"/>
    </row>
    <row r="745" spans="1:3" ht="17.25" customHeight="1" x14ac:dyDescent="0.15">
      <c r="A745" s="3">
        <v>2101599</v>
      </c>
      <c r="B745" s="3" t="s">
        <v>1386</v>
      </c>
      <c r="C745" s="44"/>
    </row>
    <row r="746" spans="1:3" ht="17.25" customHeight="1" x14ac:dyDescent="0.15">
      <c r="A746" s="3">
        <v>21016</v>
      </c>
      <c r="B746" s="5" t="s">
        <v>1387</v>
      </c>
      <c r="C746" s="42">
        <f>C747</f>
        <v>0</v>
      </c>
    </row>
    <row r="747" spans="1:3" ht="17.25" customHeight="1" x14ac:dyDescent="0.15">
      <c r="A747" s="3">
        <v>2101601</v>
      </c>
      <c r="B747" s="3" t="s">
        <v>1388</v>
      </c>
      <c r="C747" s="44"/>
    </row>
    <row r="748" spans="1:3" ht="17.25" customHeight="1" x14ac:dyDescent="0.15">
      <c r="A748" s="3">
        <v>21099</v>
      </c>
      <c r="B748" s="5" t="s">
        <v>1389</v>
      </c>
      <c r="C748" s="42">
        <f>C749</f>
        <v>426</v>
      </c>
    </row>
    <row r="749" spans="1:3" ht="17.25" customHeight="1" x14ac:dyDescent="0.15">
      <c r="A749" s="3">
        <v>2109999</v>
      </c>
      <c r="B749" s="3" t="s">
        <v>1390</v>
      </c>
      <c r="C749" s="44">
        <v>426</v>
      </c>
    </row>
    <row r="750" spans="1:3" ht="17.25" customHeight="1" x14ac:dyDescent="0.15">
      <c r="A750" s="3">
        <v>211</v>
      </c>
      <c r="B750" s="5" t="s">
        <v>1391</v>
      </c>
      <c r="C750" s="42">
        <f>SUM(C751,C761,C765,C774,C781,C788,C794,C797,C800,C802,C804,C810,C812,C814,C825)</f>
        <v>8585</v>
      </c>
    </row>
    <row r="751" spans="1:3" ht="17.25" customHeight="1" x14ac:dyDescent="0.15">
      <c r="A751" s="3">
        <v>21101</v>
      </c>
      <c r="B751" s="5" t="s">
        <v>1392</v>
      </c>
      <c r="C751" s="42">
        <f>SUM(C752:C760)</f>
        <v>389</v>
      </c>
    </row>
    <row r="752" spans="1:3" ht="17.25" customHeight="1" x14ac:dyDescent="0.15">
      <c r="A752" s="3">
        <v>2110101</v>
      </c>
      <c r="B752" s="3" t="s">
        <v>849</v>
      </c>
      <c r="C752" s="44"/>
    </row>
    <row r="753" spans="1:3" ht="17.25" customHeight="1" x14ac:dyDescent="0.15">
      <c r="A753" s="3">
        <v>2110102</v>
      </c>
      <c r="B753" s="3" t="s">
        <v>850</v>
      </c>
      <c r="C753" s="44"/>
    </row>
    <row r="754" spans="1:3" ht="17.25" customHeight="1" x14ac:dyDescent="0.15">
      <c r="A754" s="3">
        <v>2110103</v>
      </c>
      <c r="B754" s="3" t="s">
        <v>851</v>
      </c>
      <c r="C754" s="44"/>
    </row>
    <row r="755" spans="1:3" ht="17.25" customHeight="1" x14ac:dyDescent="0.15">
      <c r="A755" s="3">
        <v>2110104</v>
      </c>
      <c r="B755" s="3" t="s">
        <v>1393</v>
      </c>
      <c r="C755" s="44"/>
    </row>
    <row r="756" spans="1:3" ht="17.25" customHeight="1" x14ac:dyDescent="0.15">
      <c r="A756" s="3">
        <v>2110105</v>
      </c>
      <c r="B756" s="3" t="s">
        <v>1394</v>
      </c>
      <c r="C756" s="44"/>
    </row>
    <row r="757" spans="1:3" ht="17.25" customHeight="1" x14ac:dyDescent="0.15">
      <c r="A757" s="3">
        <v>2110106</v>
      </c>
      <c r="B757" s="3" t="s">
        <v>1395</v>
      </c>
      <c r="C757" s="44"/>
    </row>
    <row r="758" spans="1:3" ht="17.25" customHeight="1" x14ac:dyDescent="0.15">
      <c r="A758" s="3">
        <v>2110107</v>
      </c>
      <c r="B758" s="3" t="s">
        <v>1396</v>
      </c>
      <c r="C758" s="44"/>
    </row>
    <row r="759" spans="1:3" ht="17.25" customHeight="1" x14ac:dyDescent="0.15">
      <c r="A759" s="3">
        <v>2110108</v>
      </c>
      <c r="B759" s="3" t="s">
        <v>1397</v>
      </c>
      <c r="C759" s="44"/>
    </row>
    <row r="760" spans="1:3" ht="17.25" customHeight="1" x14ac:dyDescent="0.15">
      <c r="A760" s="3">
        <v>2110199</v>
      </c>
      <c r="B760" s="3" t="s">
        <v>1398</v>
      </c>
      <c r="C760" s="44">
        <v>389</v>
      </c>
    </row>
    <row r="761" spans="1:3" ht="17.25" customHeight="1" x14ac:dyDescent="0.15">
      <c r="A761" s="3">
        <v>21102</v>
      </c>
      <c r="B761" s="5" t="s">
        <v>1399</v>
      </c>
      <c r="C761" s="42">
        <f>SUM(C762:C764)</f>
        <v>0</v>
      </c>
    </row>
    <row r="762" spans="1:3" ht="17.25" customHeight="1" x14ac:dyDescent="0.15">
      <c r="A762" s="3">
        <v>2110203</v>
      </c>
      <c r="B762" s="3" t="s">
        <v>1400</v>
      </c>
      <c r="C762" s="44"/>
    </row>
    <row r="763" spans="1:3" ht="17.25" customHeight="1" x14ac:dyDescent="0.15">
      <c r="A763" s="3">
        <v>2110204</v>
      </c>
      <c r="B763" s="3" t="s">
        <v>1401</v>
      </c>
      <c r="C763" s="44"/>
    </row>
    <row r="764" spans="1:3" ht="17.25" customHeight="1" x14ac:dyDescent="0.15">
      <c r="A764" s="3">
        <v>2110299</v>
      </c>
      <c r="B764" s="3" t="s">
        <v>1402</v>
      </c>
      <c r="C764" s="44"/>
    </row>
    <row r="765" spans="1:3" ht="17.25" customHeight="1" x14ac:dyDescent="0.15">
      <c r="A765" s="3">
        <v>21103</v>
      </c>
      <c r="B765" s="5" t="s">
        <v>1403</v>
      </c>
      <c r="C765" s="42">
        <f>SUM(C766:C773)</f>
        <v>2940</v>
      </c>
    </row>
    <row r="766" spans="1:3" ht="17.25" customHeight="1" x14ac:dyDescent="0.15">
      <c r="A766" s="3">
        <v>2110301</v>
      </c>
      <c r="B766" s="3" t="s">
        <v>1404</v>
      </c>
      <c r="C766" s="44">
        <v>31</v>
      </c>
    </row>
    <row r="767" spans="1:3" ht="17.25" customHeight="1" x14ac:dyDescent="0.15">
      <c r="A767" s="3">
        <v>2110302</v>
      </c>
      <c r="B767" s="3" t="s">
        <v>1405</v>
      </c>
      <c r="C767" s="44">
        <v>2477</v>
      </c>
    </row>
    <row r="768" spans="1:3" ht="17.25" customHeight="1" x14ac:dyDescent="0.15">
      <c r="A768" s="3">
        <v>2110303</v>
      </c>
      <c r="B768" s="3" t="s">
        <v>1406</v>
      </c>
      <c r="C768" s="44"/>
    </row>
    <row r="769" spans="1:3" ht="17.25" customHeight="1" x14ac:dyDescent="0.15">
      <c r="A769" s="3">
        <v>2110304</v>
      </c>
      <c r="B769" s="3" t="s">
        <v>1407</v>
      </c>
      <c r="C769" s="44">
        <v>15</v>
      </c>
    </row>
    <row r="770" spans="1:3" ht="17.25" customHeight="1" x14ac:dyDescent="0.15">
      <c r="A770" s="3">
        <v>2110305</v>
      </c>
      <c r="B770" s="3" t="s">
        <v>1408</v>
      </c>
      <c r="C770" s="44"/>
    </row>
    <row r="771" spans="1:3" ht="17.25" customHeight="1" x14ac:dyDescent="0.15">
      <c r="A771" s="3">
        <v>2110306</v>
      </c>
      <c r="B771" s="3" t="s">
        <v>1409</v>
      </c>
      <c r="C771" s="44"/>
    </row>
    <row r="772" spans="1:3" ht="17.25" customHeight="1" x14ac:dyDescent="0.15">
      <c r="A772" s="3">
        <v>2110307</v>
      </c>
      <c r="B772" s="3" t="s">
        <v>1410</v>
      </c>
      <c r="C772" s="44"/>
    </row>
    <row r="773" spans="1:3" ht="17.25" customHeight="1" x14ac:dyDescent="0.15">
      <c r="A773" s="3">
        <v>2110399</v>
      </c>
      <c r="B773" s="3" t="s">
        <v>1411</v>
      </c>
      <c r="C773" s="44">
        <v>417</v>
      </c>
    </row>
    <row r="774" spans="1:3" ht="17.25" customHeight="1" x14ac:dyDescent="0.15">
      <c r="A774" s="3">
        <v>21104</v>
      </c>
      <c r="B774" s="5" t="s">
        <v>1412</v>
      </c>
      <c r="C774" s="42">
        <f>SUM(C775:C780)</f>
        <v>4382</v>
      </c>
    </row>
    <row r="775" spans="1:3" ht="17.25" customHeight="1" x14ac:dyDescent="0.15">
      <c r="A775" s="3">
        <v>2110401</v>
      </c>
      <c r="B775" s="3" t="s">
        <v>1413</v>
      </c>
      <c r="C775" s="44">
        <v>1160</v>
      </c>
    </row>
    <row r="776" spans="1:3" ht="17.25" customHeight="1" x14ac:dyDescent="0.15">
      <c r="A776" s="3">
        <v>2110402</v>
      </c>
      <c r="B776" s="3" t="s">
        <v>1414</v>
      </c>
      <c r="C776" s="44">
        <v>434</v>
      </c>
    </row>
    <row r="777" spans="1:3" ht="17.25" customHeight="1" x14ac:dyDescent="0.15">
      <c r="A777" s="3">
        <v>2110404</v>
      </c>
      <c r="B777" s="3" t="s">
        <v>1415</v>
      </c>
      <c r="C777" s="44"/>
    </row>
    <row r="778" spans="1:3" ht="17.25" customHeight="1" x14ac:dyDescent="0.15">
      <c r="A778" s="3">
        <v>2110405</v>
      </c>
      <c r="B778" s="3" t="s">
        <v>1416</v>
      </c>
      <c r="C778" s="44"/>
    </row>
    <row r="779" spans="1:3" ht="17.25" customHeight="1" x14ac:dyDescent="0.15">
      <c r="A779" s="3">
        <v>2110406</v>
      </c>
      <c r="B779" s="3" t="s">
        <v>1417</v>
      </c>
      <c r="C779" s="44"/>
    </row>
    <row r="780" spans="1:3" ht="17.25" customHeight="1" x14ac:dyDescent="0.15">
      <c r="A780" s="3">
        <v>2110499</v>
      </c>
      <c r="B780" s="3" t="s">
        <v>1418</v>
      </c>
      <c r="C780" s="44">
        <v>2788</v>
      </c>
    </row>
    <row r="781" spans="1:3" ht="17.25" customHeight="1" x14ac:dyDescent="0.15">
      <c r="A781" s="3">
        <v>21105</v>
      </c>
      <c r="B781" s="5" t="s">
        <v>1419</v>
      </c>
      <c r="C781" s="42">
        <f>SUM(C782:C787)</f>
        <v>437</v>
      </c>
    </row>
    <row r="782" spans="1:3" ht="17.25" customHeight="1" x14ac:dyDescent="0.15">
      <c r="A782" s="3">
        <v>2110501</v>
      </c>
      <c r="B782" s="3" t="s">
        <v>1420</v>
      </c>
      <c r="C782" s="44">
        <v>65</v>
      </c>
    </row>
    <row r="783" spans="1:3" ht="17.25" customHeight="1" x14ac:dyDescent="0.15">
      <c r="A783" s="3">
        <v>2110502</v>
      </c>
      <c r="B783" s="3" t="s">
        <v>1421</v>
      </c>
      <c r="C783" s="44"/>
    </row>
    <row r="784" spans="1:3" ht="17.25" customHeight="1" x14ac:dyDescent="0.15">
      <c r="A784" s="3">
        <v>2110503</v>
      </c>
      <c r="B784" s="3" t="s">
        <v>1422</v>
      </c>
      <c r="C784" s="44"/>
    </row>
    <row r="785" spans="1:3" ht="17.25" customHeight="1" x14ac:dyDescent="0.15">
      <c r="A785" s="3">
        <v>2110506</v>
      </c>
      <c r="B785" s="3" t="s">
        <v>1423</v>
      </c>
      <c r="C785" s="44"/>
    </row>
    <row r="786" spans="1:3" ht="17.25" customHeight="1" x14ac:dyDescent="0.15">
      <c r="A786" s="3">
        <v>2110507</v>
      </c>
      <c r="B786" s="3" t="s">
        <v>1424</v>
      </c>
      <c r="C786" s="44">
        <v>372</v>
      </c>
    </row>
    <row r="787" spans="1:3" ht="17.25" customHeight="1" x14ac:dyDescent="0.15">
      <c r="A787" s="3">
        <v>2110599</v>
      </c>
      <c r="B787" s="3" t="s">
        <v>1425</v>
      </c>
      <c r="C787" s="44"/>
    </row>
    <row r="788" spans="1:3" ht="17.25" customHeight="1" x14ac:dyDescent="0.15">
      <c r="A788" s="3">
        <v>21106</v>
      </c>
      <c r="B788" s="5" t="s">
        <v>1426</v>
      </c>
      <c r="C788" s="42">
        <f>SUM(C789:C793)</f>
        <v>8</v>
      </c>
    </row>
    <row r="789" spans="1:3" ht="17.25" customHeight="1" x14ac:dyDescent="0.15">
      <c r="A789" s="3">
        <v>2110602</v>
      </c>
      <c r="B789" s="3" t="s">
        <v>1427</v>
      </c>
      <c r="C789" s="44">
        <v>8</v>
      </c>
    </row>
    <row r="790" spans="1:3" ht="17.25" customHeight="1" x14ac:dyDescent="0.15">
      <c r="A790" s="3">
        <v>2110603</v>
      </c>
      <c r="B790" s="3" t="s">
        <v>1428</v>
      </c>
      <c r="C790" s="44"/>
    </row>
    <row r="791" spans="1:3" ht="17.25" customHeight="1" x14ac:dyDescent="0.15">
      <c r="A791" s="3">
        <v>2110604</v>
      </c>
      <c r="B791" s="3" t="s">
        <v>1429</v>
      </c>
      <c r="C791" s="44"/>
    </row>
    <row r="792" spans="1:3" ht="17.25" customHeight="1" x14ac:dyDescent="0.15">
      <c r="A792" s="3">
        <v>2110605</v>
      </c>
      <c r="B792" s="3" t="s">
        <v>1430</v>
      </c>
      <c r="C792" s="44"/>
    </row>
    <row r="793" spans="1:3" ht="17.25" customHeight="1" x14ac:dyDescent="0.15">
      <c r="A793" s="3">
        <v>2110699</v>
      </c>
      <c r="B793" s="3" t="s">
        <v>1431</v>
      </c>
      <c r="C793" s="44"/>
    </row>
    <row r="794" spans="1:3" ht="17.25" customHeight="1" x14ac:dyDescent="0.15">
      <c r="A794" s="3">
        <v>21107</v>
      </c>
      <c r="B794" s="5" t="s">
        <v>1432</v>
      </c>
      <c r="C794" s="42">
        <f>SUM(C795:C796)</f>
        <v>0</v>
      </c>
    </row>
    <row r="795" spans="1:3" ht="17.25" customHeight="1" x14ac:dyDescent="0.15">
      <c r="A795" s="3">
        <v>2110704</v>
      </c>
      <c r="B795" s="3" t="s">
        <v>1433</v>
      </c>
      <c r="C795" s="44"/>
    </row>
    <row r="796" spans="1:3" ht="17.25" customHeight="1" x14ac:dyDescent="0.15">
      <c r="A796" s="3">
        <v>2110799</v>
      </c>
      <c r="B796" s="3" t="s">
        <v>1434</v>
      </c>
      <c r="C796" s="44"/>
    </row>
    <row r="797" spans="1:3" ht="17.25" customHeight="1" x14ac:dyDescent="0.15">
      <c r="A797" s="3">
        <v>21108</v>
      </c>
      <c r="B797" s="5" t="s">
        <v>1435</v>
      </c>
      <c r="C797" s="42">
        <f>SUM(C798:C799)</f>
        <v>0</v>
      </c>
    </row>
    <row r="798" spans="1:3" ht="17.25" customHeight="1" x14ac:dyDescent="0.15">
      <c r="A798" s="3">
        <v>2110804</v>
      </c>
      <c r="B798" s="3" t="s">
        <v>1436</v>
      </c>
      <c r="C798" s="44"/>
    </row>
    <row r="799" spans="1:3" ht="17.25" customHeight="1" x14ac:dyDescent="0.15">
      <c r="A799" s="3">
        <v>2110899</v>
      </c>
      <c r="B799" s="3" t="s">
        <v>1437</v>
      </c>
      <c r="C799" s="44"/>
    </row>
    <row r="800" spans="1:3" ht="17.25" customHeight="1" x14ac:dyDescent="0.15">
      <c r="A800" s="3">
        <v>21109</v>
      </c>
      <c r="B800" s="5" t="s">
        <v>1438</v>
      </c>
      <c r="C800" s="42">
        <f>C801</f>
        <v>0</v>
      </c>
    </row>
    <row r="801" spans="1:3" ht="17.25" customHeight="1" x14ac:dyDescent="0.15">
      <c r="A801" s="3">
        <v>2110901</v>
      </c>
      <c r="B801" s="3" t="s">
        <v>1439</v>
      </c>
      <c r="C801" s="44"/>
    </row>
    <row r="802" spans="1:3" ht="17.25" customHeight="1" x14ac:dyDescent="0.15">
      <c r="A802" s="3">
        <v>21110</v>
      </c>
      <c r="B802" s="5" t="s">
        <v>1440</v>
      </c>
      <c r="C802" s="42">
        <f>C803</f>
        <v>9</v>
      </c>
    </row>
    <row r="803" spans="1:3" ht="17.25" customHeight="1" x14ac:dyDescent="0.15">
      <c r="A803" s="3">
        <v>2111001</v>
      </c>
      <c r="B803" s="3" t="s">
        <v>1441</v>
      </c>
      <c r="C803" s="44">
        <v>9</v>
      </c>
    </row>
    <row r="804" spans="1:3" ht="17.25" customHeight="1" x14ac:dyDescent="0.15">
      <c r="A804" s="3">
        <v>21111</v>
      </c>
      <c r="B804" s="5" t="s">
        <v>1442</v>
      </c>
      <c r="C804" s="42">
        <f>SUM(C805:C809)</f>
        <v>208</v>
      </c>
    </row>
    <row r="805" spans="1:3" ht="17.25" customHeight="1" x14ac:dyDescent="0.15">
      <c r="A805" s="3">
        <v>2111101</v>
      </c>
      <c r="B805" s="3" t="s">
        <v>1443</v>
      </c>
      <c r="C805" s="44">
        <v>80</v>
      </c>
    </row>
    <row r="806" spans="1:3" ht="17.25" customHeight="1" x14ac:dyDescent="0.15">
      <c r="A806" s="3">
        <v>2111102</v>
      </c>
      <c r="B806" s="3" t="s">
        <v>1444</v>
      </c>
      <c r="C806" s="44"/>
    </row>
    <row r="807" spans="1:3" ht="17.25" customHeight="1" x14ac:dyDescent="0.15">
      <c r="A807" s="3">
        <v>2111103</v>
      </c>
      <c r="B807" s="3" t="s">
        <v>1445</v>
      </c>
      <c r="C807" s="44">
        <v>72</v>
      </c>
    </row>
    <row r="808" spans="1:3" ht="17.25" customHeight="1" x14ac:dyDescent="0.15">
      <c r="A808" s="3">
        <v>2111104</v>
      </c>
      <c r="B808" s="3" t="s">
        <v>1446</v>
      </c>
      <c r="C808" s="44"/>
    </row>
    <row r="809" spans="1:3" ht="17.25" customHeight="1" x14ac:dyDescent="0.15">
      <c r="A809" s="3">
        <v>2111199</v>
      </c>
      <c r="B809" s="3" t="s">
        <v>1447</v>
      </c>
      <c r="C809" s="44">
        <v>56</v>
      </c>
    </row>
    <row r="810" spans="1:3" ht="17.25" customHeight="1" x14ac:dyDescent="0.15">
      <c r="A810" s="3">
        <v>21112</v>
      </c>
      <c r="B810" s="5" t="s">
        <v>1448</v>
      </c>
      <c r="C810" s="42">
        <f>C811</f>
        <v>0</v>
      </c>
    </row>
    <row r="811" spans="1:3" ht="17.25" customHeight="1" x14ac:dyDescent="0.15">
      <c r="A811" s="3">
        <v>2111201</v>
      </c>
      <c r="B811" s="3" t="s">
        <v>1449</v>
      </c>
      <c r="C811" s="44"/>
    </row>
    <row r="812" spans="1:3" ht="17.25" customHeight="1" x14ac:dyDescent="0.15">
      <c r="A812" s="3">
        <v>21113</v>
      </c>
      <c r="B812" s="5" t="s">
        <v>1450</v>
      </c>
      <c r="C812" s="42">
        <f>C813</f>
        <v>0</v>
      </c>
    </row>
    <row r="813" spans="1:3" ht="17.25" customHeight="1" x14ac:dyDescent="0.15">
      <c r="A813" s="3">
        <v>2111301</v>
      </c>
      <c r="B813" s="3" t="s">
        <v>1451</v>
      </c>
      <c r="C813" s="44"/>
    </row>
    <row r="814" spans="1:3" ht="17.25" customHeight="1" x14ac:dyDescent="0.15">
      <c r="A814" s="3">
        <v>21114</v>
      </c>
      <c r="B814" s="5" t="s">
        <v>1452</v>
      </c>
      <c r="C814" s="42">
        <f>SUM(C815:C824)</f>
        <v>0</v>
      </c>
    </row>
    <row r="815" spans="1:3" ht="17.25" customHeight="1" x14ac:dyDescent="0.15">
      <c r="A815" s="3">
        <v>2111401</v>
      </c>
      <c r="B815" s="3" t="s">
        <v>849</v>
      </c>
      <c r="C815" s="44"/>
    </row>
    <row r="816" spans="1:3" ht="17.25" customHeight="1" x14ac:dyDescent="0.15">
      <c r="A816" s="3">
        <v>2111402</v>
      </c>
      <c r="B816" s="3" t="s">
        <v>850</v>
      </c>
      <c r="C816" s="44"/>
    </row>
    <row r="817" spans="1:3" ht="17.25" customHeight="1" x14ac:dyDescent="0.15">
      <c r="A817" s="3">
        <v>2111403</v>
      </c>
      <c r="B817" s="3" t="s">
        <v>851</v>
      </c>
      <c r="C817" s="44"/>
    </row>
    <row r="818" spans="1:3" ht="17.25" customHeight="1" x14ac:dyDescent="0.15">
      <c r="A818" s="3">
        <v>2111406</v>
      </c>
      <c r="B818" s="3" t="s">
        <v>1453</v>
      </c>
      <c r="C818" s="44"/>
    </row>
    <row r="819" spans="1:3" ht="17.25" customHeight="1" x14ac:dyDescent="0.15">
      <c r="A819" s="3">
        <v>2111407</v>
      </c>
      <c r="B819" s="3" t="s">
        <v>1454</v>
      </c>
      <c r="C819" s="44"/>
    </row>
    <row r="820" spans="1:3" ht="17.25" customHeight="1" x14ac:dyDescent="0.15">
      <c r="A820" s="3">
        <v>2111408</v>
      </c>
      <c r="B820" s="3" t="s">
        <v>1455</v>
      </c>
      <c r="C820" s="44"/>
    </row>
    <row r="821" spans="1:3" ht="17.25" customHeight="1" x14ac:dyDescent="0.15">
      <c r="A821" s="3">
        <v>2111411</v>
      </c>
      <c r="B821" s="3" t="s">
        <v>890</v>
      </c>
      <c r="C821" s="44"/>
    </row>
    <row r="822" spans="1:3" ht="17.25" customHeight="1" x14ac:dyDescent="0.15">
      <c r="A822" s="3">
        <v>2111413</v>
      </c>
      <c r="B822" s="3" t="s">
        <v>1456</v>
      </c>
      <c r="C822" s="44"/>
    </row>
    <row r="823" spans="1:3" ht="17.25" customHeight="1" x14ac:dyDescent="0.15">
      <c r="A823" s="3">
        <v>2111450</v>
      </c>
      <c r="B823" s="3" t="s">
        <v>858</v>
      </c>
      <c r="C823" s="44"/>
    </row>
    <row r="824" spans="1:3" ht="17.25" customHeight="1" x14ac:dyDescent="0.15">
      <c r="A824" s="3">
        <v>2111499</v>
      </c>
      <c r="B824" s="3" t="s">
        <v>1457</v>
      </c>
      <c r="C824" s="44"/>
    </row>
    <row r="825" spans="1:3" ht="17.25" customHeight="1" x14ac:dyDescent="0.15">
      <c r="A825" s="3">
        <v>21199</v>
      </c>
      <c r="B825" s="5" t="s">
        <v>1458</v>
      </c>
      <c r="C825" s="42">
        <f>C826</f>
        <v>212</v>
      </c>
    </row>
    <row r="826" spans="1:3" ht="17.25" customHeight="1" x14ac:dyDescent="0.15">
      <c r="A826" s="3">
        <v>2119999</v>
      </c>
      <c r="B826" s="3" t="s">
        <v>1459</v>
      </c>
      <c r="C826" s="44">
        <v>212</v>
      </c>
    </row>
    <row r="827" spans="1:3" ht="17.25" customHeight="1" x14ac:dyDescent="0.15">
      <c r="A827" s="3">
        <v>212</v>
      </c>
      <c r="B827" s="5" t="s">
        <v>1460</v>
      </c>
      <c r="C827" s="42">
        <f>SUM(C828,C839,C841,C844,C846,C848)</f>
        <v>75440</v>
      </c>
    </row>
    <row r="828" spans="1:3" ht="17.25" customHeight="1" x14ac:dyDescent="0.15">
      <c r="A828" s="3">
        <v>21201</v>
      </c>
      <c r="B828" s="5" t="s">
        <v>1461</v>
      </c>
      <c r="C828" s="42">
        <f>SUM(C829:C838)</f>
        <v>5747</v>
      </c>
    </row>
    <row r="829" spans="1:3" ht="17.25" customHeight="1" x14ac:dyDescent="0.15">
      <c r="A829" s="3">
        <v>2120101</v>
      </c>
      <c r="B829" s="3" t="s">
        <v>849</v>
      </c>
      <c r="C829" s="44">
        <v>1651</v>
      </c>
    </row>
    <row r="830" spans="1:3" ht="17.25" customHeight="1" x14ac:dyDescent="0.15">
      <c r="A830" s="3">
        <v>2120102</v>
      </c>
      <c r="B830" s="3" t="s">
        <v>850</v>
      </c>
      <c r="C830" s="44">
        <v>187</v>
      </c>
    </row>
    <row r="831" spans="1:3" ht="17.25" customHeight="1" x14ac:dyDescent="0.15">
      <c r="A831" s="3">
        <v>2120103</v>
      </c>
      <c r="B831" s="3" t="s">
        <v>851</v>
      </c>
      <c r="C831" s="44"/>
    </row>
    <row r="832" spans="1:3" ht="17.25" customHeight="1" x14ac:dyDescent="0.15">
      <c r="A832" s="3">
        <v>2120104</v>
      </c>
      <c r="B832" s="3" t="s">
        <v>1462</v>
      </c>
      <c r="C832" s="44">
        <v>3801</v>
      </c>
    </row>
    <row r="833" spans="1:3" ht="17.25" customHeight="1" x14ac:dyDescent="0.15">
      <c r="A833" s="3">
        <v>2120105</v>
      </c>
      <c r="B833" s="3" t="s">
        <v>1463</v>
      </c>
      <c r="C833" s="44"/>
    </row>
    <row r="834" spans="1:3" ht="17.25" customHeight="1" x14ac:dyDescent="0.15">
      <c r="A834" s="3">
        <v>2120106</v>
      </c>
      <c r="B834" s="3" t="s">
        <v>1464</v>
      </c>
      <c r="C834" s="44">
        <v>8</v>
      </c>
    </row>
    <row r="835" spans="1:3" ht="17.25" customHeight="1" x14ac:dyDescent="0.15">
      <c r="A835" s="3">
        <v>2120107</v>
      </c>
      <c r="B835" s="3" t="s">
        <v>1465</v>
      </c>
      <c r="C835" s="44"/>
    </row>
    <row r="836" spans="1:3" ht="17.25" customHeight="1" x14ac:dyDescent="0.15">
      <c r="A836" s="3">
        <v>2120109</v>
      </c>
      <c r="B836" s="3" t="s">
        <v>1466</v>
      </c>
      <c r="C836" s="44"/>
    </row>
    <row r="837" spans="1:3" ht="17.25" customHeight="1" x14ac:dyDescent="0.15">
      <c r="A837" s="3">
        <v>2120110</v>
      </c>
      <c r="B837" s="3" t="s">
        <v>1467</v>
      </c>
      <c r="C837" s="44"/>
    </row>
    <row r="838" spans="1:3" ht="17.25" customHeight="1" x14ac:dyDescent="0.15">
      <c r="A838" s="3">
        <v>2120199</v>
      </c>
      <c r="B838" s="3" t="s">
        <v>1468</v>
      </c>
      <c r="C838" s="44">
        <v>100</v>
      </c>
    </row>
    <row r="839" spans="1:3" ht="17.25" customHeight="1" x14ac:dyDescent="0.15">
      <c r="A839" s="3">
        <v>21202</v>
      </c>
      <c r="B839" s="5" t="s">
        <v>1469</v>
      </c>
      <c r="C839" s="42">
        <f>C840</f>
        <v>0</v>
      </c>
    </row>
    <row r="840" spans="1:3" ht="17.25" customHeight="1" x14ac:dyDescent="0.15">
      <c r="A840" s="3">
        <v>2120201</v>
      </c>
      <c r="B840" s="3" t="s">
        <v>1470</v>
      </c>
      <c r="C840" s="44"/>
    </row>
    <row r="841" spans="1:3" ht="17.25" customHeight="1" x14ac:dyDescent="0.15">
      <c r="A841" s="3">
        <v>21203</v>
      </c>
      <c r="B841" s="5" t="s">
        <v>1471</v>
      </c>
      <c r="C841" s="42">
        <f>SUM(C842:C843)</f>
        <v>1298</v>
      </c>
    </row>
    <row r="842" spans="1:3" ht="17.25" customHeight="1" x14ac:dyDescent="0.15">
      <c r="A842" s="3">
        <v>2120303</v>
      </c>
      <c r="B842" s="3" t="s">
        <v>1472</v>
      </c>
      <c r="C842" s="44">
        <v>18</v>
      </c>
    </row>
    <row r="843" spans="1:3" ht="17.25" customHeight="1" x14ac:dyDescent="0.15">
      <c r="A843" s="3">
        <v>2120399</v>
      </c>
      <c r="B843" s="3" t="s">
        <v>1473</v>
      </c>
      <c r="C843" s="44">
        <v>1280</v>
      </c>
    </row>
    <row r="844" spans="1:3" ht="17.25" customHeight="1" x14ac:dyDescent="0.15">
      <c r="A844" s="3">
        <v>21205</v>
      </c>
      <c r="B844" s="5" t="s">
        <v>1474</v>
      </c>
      <c r="C844" s="42">
        <f>C845</f>
        <v>592</v>
      </c>
    </row>
    <row r="845" spans="1:3" ht="17.25" customHeight="1" x14ac:dyDescent="0.15">
      <c r="A845" s="3">
        <v>2120501</v>
      </c>
      <c r="B845" s="3" t="s">
        <v>1475</v>
      </c>
      <c r="C845" s="44">
        <v>592</v>
      </c>
    </row>
    <row r="846" spans="1:3" ht="17.25" customHeight="1" x14ac:dyDescent="0.15">
      <c r="A846" s="3">
        <v>21206</v>
      </c>
      <c r="B846" s="5" t="s">
        <v>1476</v>
      </c>
      <c r="C846" s="42">
        <f>C847</f>
        <v>0</v>
      </c>
    </row>
    <row r="847" spans="1:3" ht="17.25" customHeight="1" x14ac:dyDescent="0.15">
      <c r="A847" s="3">
        <v>2120601</v>
      </c>
      <c r="B847" s="3" t="s">
        <v>1477</v>
      </c>
      <c r="C847" s="44"/>
    </row>
    <row r="848" spans="1:3" ht="17.25" customHeight="1" x14ac:dyDescent="0.15">
      <c r="A848" s="3">
        <v>21299</v>
      </c>
      <c r="B848" s="5" t="s">
        <v>1478</v>
      </c>
      <c r="C848" s="42">
        <f>C849</f>
        <v>67803</v>
      </c>
    </row>
    <row r="849" spans="1:3" ht="17.25" customHeight="1" x14ac:dyDescent="0.15">
      <c r="A849" s="3">
        <v>2129999</v>
      </c>
      <c r="B849" s="3" t="s">
        <v>1479</v>
      </c>
      <c r="C849" s="44">
        <v>67803</v>
      </c>
    </row>
    <row r="850" spans="1:3" ht="17.25" customHeight="1" x14ac:dyDescent="0.15">
      <c r="A850" s="3">
        <v>213</v>
      </c>
      <c r="B850" s="5" t="s">
        <v>1480</v>
      </c>
      <c r="C850" s="42">
        <f>SUM(C851,C877,C899,C927,C938,C945,C951,C954)</f>
        <v>151756</v>
      </c>
    </row>
    <row r="851" spans="1:3" ht="17.25" customHeight="1" x14ac:dyDescent="0.15">
      <c r="A851" s="3">
        <v>21301</v>
      </c>
      <c r="B851" s="5" t="s">
        <v>1481</v>
      </c>
      <c r="C851" s="42">
        <f>SUM(C852:C876)</f>
        <v>21070</v>
      </c>
    </row>
    <row r="852" spans="1:3" ht="17.25" customHeight="1" x14ac:dyDescent="0.15">
      <c r="A852" s="3">
        <v>2130101</v>
      </c>
      <c r="B852" s="3" t="s">
        <v>849</v>
      </c>
      <c r="C852" s="44">
        <v>3095</v>
      </c>
    </row>
    <row r="853" spans="1:3" ht="17.25" customHeight="1" x14ac:dyDescent="0.15">
      <c r="A853" s="3">
        <v>2130102</v>
      </c>
      <c r="B853" s="3" t="s">
        <v>850</v>
      </c>
      <c r="C853" s="44">
        <v>33</v>
      </c>
    </row>
    <row r="854" spans="1:3" ht="17.25" customHeight="1" x14ac:dyDescent="0.15">
      <c r="A854" s="3">
        <v>2130103</v>
      </c>
      <c r="B854" s="3" t="s">
        <v>851</v>
      </c>
      <c r="C854" s="44"/>
    </row>
    <row r="855" spans="1:3" ht="17.25" customHeight="1" x14ac:dyDescent="0.15">
      <c r="A855" s="3">
        <v>2130104</v>
      </c>
      <c r="B855" s="3" t="s">
        <v>858</v>
      </c>
      <c r="C855" s="44">
        <v>5844</v>
      </c>
    </row>
    <row r="856" spans="1:3" ht="17.25" customHeight="1" x14ac:dyDescent="0.15">
      <c r="A856" s="3">
        <v>2130105</v>
      </c>
      <c r="B856" s="3" t="s">
        <v>1482</v>
      </c>
      <c r="C856" s="44"/>
    </row>
    <row r="857" spans="1:3" ht="17.25" customHeight="1" x14ac:dyDescent="0.15">
      <c r="A857" s="3">
        <v>2130106</v>
      </c>
      <c r="B857" s="3" t="s">
        <v>1483</v>
      </c>
      <c r="C857" s="44">
        <v>337</v>
      </c>
    </row>
    <row r="858" spans="1:3" ht="17.25" customHeight="1" x14ac:dyDescent="0.15">
      <c r="A858" s="3">
        <v>2130108</v>
      </c>
      <c r="B858" s="3" t="s">
        <v>1484</v>
      </c>
      <c r="C858" s="44">
        <v>116</v>
      </c>
    </row>
    <row r="859" spans="1:3" ht="17.25" customHeight="1" x14ac:dyDescent="0.15">
      <c r="A859" s="3">
        <v>2130109</v>
      </c>
      <c r="B859" s="3" t="s">
        <v>1485</v>
      </c>
      <c r="C859" s="44">
        <v>15</v>
      </c>
    </row>
    <row r="860" spans="1:3" ht="17.25" customHeight="1" x14ac:dyDescent="0.15">
      <c r="A860" s="3">
        <v>2130110</v>
      </c>
      <c r="B860" s="3" t="s">
        <v>1486</v>
      </c>
      <c r="C860" s="44">
        <v>20</v>
      </c>
    </row>
    <row r="861" spans="1:3" ht="17.25" customHeight="1" x14ac:dyDescent="0.15">
      <c r="A861" s="3">
        <v>2130111</v>
      </c>
      <c r="B861" s="3" t="s">
        <v>1487</v>
      </c>
      <c r="C861" s="44"/>
    </row>
    <row r="862" spans="1:3" ht="17.25" customHeight="1" x14ac:dyDescent="0.15">
      <c r="A862" s="3">
        <v>2130112</v>
      </c>
      <c r="B862" s="3" t="s">
        <v>1488</v>
      </c>
      <c r="C862" s="44"/>
    </row>
    <row r="863" spans="1:3" ht="17.25" customHeight="1" x14ac:dyDescent="0.15">
      <c r="A863" s="3">
        <v>2130114</v>
      </c>
      <c r="B863" s="3" t="s">
        <v>1489</v>
      </c>
      <c r="C863" s="44"/>
    </row>
    <row r="864" spans="1:3" ht="17.25" customHeight="1" x14ac:dyDescent="0.15">
      <c r="A864" s="3">
        <v>2130119</v>
      </c>
      <c r="B864" s="3" t="s">
        <v>1490</v>
      </c>
      <c r="C864" s="44"/>
    </row>
    <row r="865" spans="1:3" ht="17.25" customHeight="1" x14ac:dyDescent="0.15">
      <c r="A865" s="3">
        <v>2130120</v>
      </c>
      <c r="B865" s="3" t="s">
        <v>1491</v>
      </c>
      <c r="C865" s="44"/>
    </row>
    <row r="866" spans="1:3" ht="17.25" customHeight="1" x14ac:dyDescent="0.15">
      <c r="A866" s="3">
        <v>2130121</v>
      </c>
      <c r="B866" s="3" t="s">
        <v>1492</v>
      </c>
      <c r="C866" s="44">
        <v>211</v>
      </c>
    </row>
    <row r="867" spans="1:3" ht="17.25" customHeight="1" x14ac:dyDescent="0.15">
      <c r="A867" s="3">
        <v>2130122</v>
      </c>
      <c r="B867" s="3" t="s">
        <v>1493</v>
      </c>
      <c r="C867" s="44">
        <v>5558</v>
      </c>
    </row>
    <row r="868" spans="1:3" ht="17.25" customHeight="1" x14ac:dyDescent="0.15">
      <c r="A868" s="3">
        <v>2130124</v>
      </c>
      <c r="B868" s="3" t="s">
        <v>1494</v>
      </c>
      <c r="C868" s="44">
        <v>416</v>
      </c>
    </row>
    <row r="869" spans="1:3" ht="17.25" customHeight="1" x14ac:dyDescent="0.15">
      <c r="A869" s="3">
        <v>2130125</v>
      </c>
      <c r="B869" s="3" t="s">
        <v>1495</v>
      </c>
      <c r="C869" s="44"/>
    </row>
    <row r="870" spans="1:3" ht="17.25" customHeight="1" x14ac:dyDescent="0.15">
      <c r="A870" s="3">
        <v>2130126</v>
      </c>
      <c r="B870" s="3" t="s">
        <v>1496</v>
      </c>
      <c r="C870" s="44">
        <v>564</v>
      </c>
    </row>
    <row r="871" spans="1:3" ht="17.25" customHeight="1" x14ac:dyDescent="0.15">
      <c r="A871" s="3">
        <v>2130135</v>
      </c>
      <c r="B871" s="3" t="s">
        <v>1497</v>
      </c>
      <c r="C871" s="44">
        <v>130</v>
      </c>
    </row>
    <row r="872" spans="1:3" ht="17.25" customHeight="1" x14ac:dyDescent="0.15">
      <c r="A872" s="3">
        <v>2130142</v>
      </c>
      <c r="B872" s="3" t="s">
        <v>1498</v>
      </c>
      <c r="C872" s="44"/>
    </row>
    <row r="873" spans="1:3" ht="17.25" customHeight="1" x14ac:dyDescent="0.15">
      <c r="A873" s="3">
        <v>2130148</v>
      </c>
      <c r="B873" s="3" t="s">
        <v>1499</v>
      </c>
      <c r="C873" s="44">
        <v>112</v>
      </c>
    </row>
    <row r="874" spans="1:3" ht="17.25" customHeight="1" x14ac:dyDescent="0.15">
      <c r="A874" s="3">
        <v>2130152</v>
      </c>
      <c r="B874" s="3" t="s">
        <v>1500</v>
      </c>
      <c r="C874" s="44">
        <v>15</v>
      </c>
    </row>
    <row r="875" spans="1:3" ht="17.25" customHeight="1" x14ac:dyDescent="0.15">
      <c r="A875" s="3">
        <v>2130153</v>
      </c>
      <c r="B875" s="3" t="s">
        <v>1501</v>
      </c>
      <c r="C875" s="44">
        <v>2274</v>
      </c>
    </row>
    <row r="876" spans="1:3" ht="17.25" customHeight="1" x14ac:dyDescent="0.15">
      <c r="A876" s="3">
        <v>2130199</v>
      </c>
      <c r="B876" s="3" t="s">
        <v>1502</v>
      </c>
      <c r="C876" s="44">
        <v>2330</v>
      </c>
    </row>
    <row r="877" spans="1:3" ht="17.25" customHeight="1" x14ac:dyDescent="0.15">
      <c r="A877" s="3">
        <v>21302</v>
      </c>
      <c r="B877" s="5" t="s">
        <v>1503</v>
      </c>
      <c r="C877" s="42">
        <f>SUM(C878:C898)</f>
        <v>10635</v>
      </c>
    </row>
    <row r="878" spans="1:3" ht="17.25" customHeight="1" x14ac:dyDescent="0.15">
      <c r="A878" s="3">
        <v>2130201</v>
      </c>
      <c r="B878" s="3" t="s">
        <v>849</v>
      </c>
      <c r="C878" s="44">
        <v>359</v>
      </c>
    </row>
    <row r="879" spans="1:3" ht="17.25" customHeight="1" x14ac:dyDescent="0.15">
      <c r="A879" s="3">
        <v>2130202</v>
      </c>
      <c r="B879" s="3" t="s">
        <v>850</v>
      </c>
      <c r="C879" s="44">
        <v>107</v>
      </c>
    </row>
    <row r="880" spans="1:3" ht="17.25" customHeight="1" x14ac:dyDescent="0.15">
      <c r="A880" s="3">
        <v>2130203</v>
      </c>
      <c r="B880" s="3" t="s">
        <v>851</v>
      </c>
      <c r="C880" s="44"/>
    </row>
    <row r="881" spans="1:3" ht="17.25" customHeight="1" x14ac:dyDescent="0.15">
      <c r="A881" s="3">
        <v>2130204</v>
      </c>
      <c r="B881" s="3" t="s">
        <v>1504</v>
      </c>
      <c r="C881" s="44">
        <v>3311</v>
      </c>
    </row>
    <row r="882" spans="1:3" ht="17.25" customHeight="1" x14ac:dyDescent="0.15">
      <c r="A882" s="3">
        <v>2130205</v>
      </c>
      <c r="B882" s="3" t="s">
        <v>1505</v>
      </c>
      <c r="C882" s="44">
        <v>699</v>
      </c>
    </row>
    <row r="883" spans="1:3" ht="17.25" customHeight="1" x14ac:dyDescent="0.15">
      <c r="A883" s="3">
        <v>2130206</v>
      </c>
      <c r="B883" s="3" t="s">
        <v>1506</v>
      </c>
      <c r="C883" s="44">
        <v>267</v>
      </c>
    </row>
    <row r="884" spans="1:3" ht="17.25" customHeight="1" x14ac:dyDescent="0.15">
      <c r="A884" s="3">
        <v>2130207</v>
      </c>
      <c r="B884" s="3" t="s">
        <v>1507</v>
      </c>
      <c r="C884" s="44"/>
    </row>
    <row r="885" spans="1:3" ht="17.25" customHeight="1" x14ac:dyDescent="0.15">
      <c r="A885" s="3">
        <v>2130209</v>
      </c>
      <c r="B885" s="3" t="s">
        <v>1508</v>
      </c>
      <c r="C885" s="44">
        <v>1682</v>
      </c>
    </row>
    <row r="886" spans="1:3" ht="17.25" customHeight="1" x14ac:dyDescent="0.15">
      <c r="A886" s="3">
        <v>2130211</v>
      </c>
      <c r="B886" s="3" t="s">
        <v>1509</v>
      </c>
      <c r="C886" s="44">
        <v>37</v>
      </c>
    </row>
    <row r="887" spans="1:3" ht="17.25" customHeight="1" x14ac:dyDescent="0.15">
      <c r="A887" s="3">
        <v>2130212</v>
      </c>
      <c r="B887" s="3" t="s">
        <v>1510</v>
      </c>
      <c r="C887" s="44"/>
    </row>
    <row r="888" spans="1:3" ht="17.25" customHeight="1" x14ac:dyDescent="0.15">
      <c r="A888" s="3">
        <v>2130213</v>
      </c>
      <c r="B888" s="3" t="s">
        <v>1511</v>
      </c>
      <c r="C888" s="44"/>
    </row>
    <row r="889" spans="1:3" ht="17.25" customHeight="1" x14ac:dyDescent="0.15">
      <c r="A889" s="3">
        <v>2130217</v>
      </c>
      <c r="B889" s="3" t="s">
        <v>1512</v>
      </c>
      <c r="C889" s="44"/>
    </row>
    <row r="890" spans="1:3" ht="17.25" customHeight="1" x14ac:dyDescent="0.15">
      <c r="A890" s="3">
        <v>2130220</v>
      </c>
      <c r="B890" s="3" t="s">
        <v>1513</v>
      </c>
      <c r="C890" s="44"/>
    </row>
    <row r="891" spans="1:3" ht="17.25" customHeight="1" x14ac:dyDescent="0.15">
      <c r="A891" s="3">
        <v>2130221</v>
      </c>
      <c r="B891" s="3" t="s">
        <v>1514</v>
      </c>
      <c r="C891" s="44"/>
    </row>
    <row r="892" spans="1:3" ht="17.25" customHeight="1" x14ac:dyDescent="0.15">
      <c r="A892" s="3">
        <v>2130223</v>
      </c>
      <c r="B892" s="3" t="s">
        <v>1515</v>
      </c>
      <c r="C892" s="44"/>
    </row>
    <row r="893" spans="1:3" ht="17.25" customHeight="1" x14ac:dyDescent="0.15">
      <c r="A893" s="3">
        <v>2130226</v>
      </c>
      <c r="B893" s="3" t="s">
        <v>1516</v>
      </c>
      <c r="C893" s="44"/>
    </row>
    <row r="894" spans="1:3" ht="17.25" customHeight="1" x14ac:dyDescent="0.15">
      <c r="A894" s="3">
        <v>2130227</v>
      </c>
      <c r="B894" s="3" t="s">
        <v>1517</v>
      </c>
      <c r="C894" s="44"/>
    </row>
    <row r="895" spans="1:3" ht="17.25" customHeight="1" x14ac:dyDescent="0.15">
      <c r="A895" s="3">
        <v>2130234</v>
      </c>
      <c r="B895" s="3" t="s">
        <v>1518</v>
      </c>
      <c r="C895" s="44">
        <v>160</v>
      </c>
    </row>
    <row r="896" spans="1:3" ht="17.25" customHeight="1" x14ac:dyDescent="0.15">
      <c r="A896" s="3">
        <v>2130236</v>
      </c>
      <c r="B896" s="3" t="s">
        <v>1519</v>
      </c>
      <c r="C896" s="44"/>
    </row>
    <row r="897" spans="1:3" ht="17.25" customHeight="1" x14ac:dyDescent="0.15">
      <c r="A897" s="3">
        <v>2130237</v>
      </c>
      <c r="B897" s="3" t="s">
        <v>1488</v>
      </c>
      <c r="C897" s="44"/>
    </row>
    <row r="898" spans="1:3" ht="17.25" customHeight="1" x14ac:dyDescent="0.15">
      <c r="A898" s="3">
        <v>2130299</v>
      </c>
      <c r="B898" s="3" t="s">
        <v>1520</v>
      </c>
      <c r="C898" s="44">
        <v>4013</v>
      </c>
    </row>
    <row r="899" spans="1:3" ht="17.25" customHeight="1" x14ac:dyDescent="0.15">
      <c r="A899" s="3">
        <v>21303</v>
      </c>
      <c r="B899" s="5" t="s">
        <v>1521</v>
      </c>
      <c r="C899" s="42">
        <f>SUM(C900:C926)</f>
        <v>14289</v>
      </c>
    </row>
    <row r="900" spans="1:3" ht="17.25" customHeight="1" x14ac:dyDescent="0.15">
      <c r="A900" s="3">
        <v>2130301</v>
      </c>
      <c r="B900" s="3" t="s">
        <v>849</v>
      </c>
      <c r="C900" s="44">
        <v>1729</v>
      </c>
    </row>
    <row r="901" spans="1:3" ht="17.25" customHeight="1" x14ac:dyDescent="0.15">
      <c r="A901" s="3">
        <v>2130302</v>
      </c>
      <c r="B901" s="3" t="s">
        <v>850</v>
      </c>
      <c r="C901" s="44">
        <v>52</v>
      </c>
    </row>
    <row r="902" spans="1:3" ht="17.25" customHeight="1" x14ac:dyDescent="0.15">
      <c r="A902" s="3">
        <v>2130303</v>
      </c>
      <c r="B902" s="3" t="s">
        <v>851</v>
      </c>
      <c r="C902" s="44"/>
    </row>
    <row r="903" spans="1:3" ht="17.25" customHeight="1" x14ac:dyDescent="0.15">
      <c r="A903" s="3">
        <v>2130304</v>
      </c>
      <c r="B903" s="3" t="s">
        <v>1522</v>
      </c>
      <c r="C903" s="44">
        <v>500</v>
      </c>
    </row>
    <row r="904" spans="1:3" ht="17.25" customHeight="1" x14ac:dyDescent="0.15">
      <c r="A904" s="3">
        <v>2130305</v>
      </c>
      <c r="B904" s="3" t="s">
        <v>1523</v>
      </c>
      <c r="C904" s="44">
        <v>2828</v>
      </c>
    </row>
    <row r="905" spans="1:3" ht="17.25" customHeight="1" x14ac:dyDescent="0.15">
      <c r="A905" s="3">
        <v>2130306</v>
      </c>
      <c r="B905" s="3" t="s">
        <v>1524</v>
      </c>
      <c r="C905" s="44">
        <v>534</v>
      </c>
    </row>
    <row r="906" spans="1:3" ht="17.25" customHeight="1" x14ac:dyDescent="0.15">
      <c r="A906" s="3">
        <v>2130307</v>
      </c>
      <c r="B906" s="3" t="s">
        <v>1525</v>
      </c>
      <c r="C906" s="44"/>
    </row>
    <row r="907" spans="1:3" ht="17.25" customHeight="1" x14ac:dyDescent="0.15">
      <c r="A907" s="3">
        <v>2130308</v>
      </c>
      <c r="B907" s="3" t="s">
        <v>1526</v>
      </c>
      <c r="C907" s="44"/>
    </row>
    <row r="908" spans="1:3" ht="17.25" customHeight="1" x14ac:dyDescent="0.15">
      <c r="A908" s="3">
        <v>2130309</v>
      </c>
      <c r="B908" s="3" t="s">
        <v>1527</v>
      </c>
      <c r="C908" s="44"/>
    </row>
    <row r="909" spans="1:3" ht="17.25" customHeight="1" x14ac:dyDescent="0.15">
      <c r="A909" s="3">
        <v>2130310</v>
      </c>
      <c r="B909" s="3" t="s">
        <v>1528</v>
      </c>
      <c r="C909" s="44">
        <v>4</v>
      </c>
    </row>
    <row r="910" spans="1:3" ht="17.25" customHeight="1" x14ac:dyDescent="0.15">
      <c r="A910" s="3">
        <v>2130311</v>
      </c>
      <c r="B910" s="3" t="s">
        <v>1529</v>
      </c>
      <c r="C910" s="44">
        <v>711</v>
      </c>
    </row>
    <row r="911" spans="1:3" ht="17.25" customHeight="1" x14ac:dyDescent="0.15">
      <c r="A911" s="3">
        <v>2130312</v>
      </c>
      <c r="B911" s="3" t="s">
        <v>1530</v>
      </c>
      <c r="C911" s="44"/>
    </row>
    <row r="912" spans="1:3" ht="17.25" customHeight="1" x14ac:dyDescent="0.15">
      <c r="A912" s="3">
        <v>2130313</v>
      </c>
      <c r="B912" s="3" t="s">
        <v>1531</v>
      </c>
      <c r="C912" s="44"/>
    </row>
    <row r="913" spans="1:3" ht="17.25" customHeight="1" x14ac:dyDescent="0.15">
      <c r="A913" s="3">
        <v>2130314</v>
      </c>
      <c r="B913" s="3" t="s">
        <v>1532</v>
      </c>
      <c r="C913" s="44">
        <v>58</v>
      </c>
    </row>
    <row r="914" spans="1:3" ht="17.25" customHeight="1" x14ac:dyDescent="0.15">
      <c r="A914" s="3">
        <v>2130315</v>
      </c>
      <c r="B914" s="3" t="s">
        <v>1533</v>
      </c>
      <c r="C914" s="44">
        <v>251</v>
      </c>
    </row>
    <row r="915" spans="1:3" ht="17.25" customHeight="1" x14ac:dyDescent="0.15">
      <c r="A915" s="3">
        <v>2130316</v>
      </c>
      <c r="B915" s="3" t="s">
        <v>1534</v>
      </c>
      <c r="C915" s="44">
        <v>66</v>
      </c>
    </row>
    <row r="916" spans="1:3" ht="17.25" customHeight="1" x14ac:dyDescent="0.15">
      <c r="A916" s="3">
        <v>2130317</v>
      </c>
      <c r="B916" s="3" t="s">
        <v>1535</v>
      </c>
      <c r="C916" s="44"/>
    </row>
    <row r="917" spans="1:3" ht="17.25" customHeight="1" x14ac:dyDescent="0.15">
      <c r="A917" s="3">
        <v>2130318</v>
      </c>
      <c r="B917" s="3" t="s">
        <v>1536</v>
      </c>
      <c r="C917" s="44"/>
    </row>
    <row r="918" spans="1:3" ht="17.25" customHeight="1" x14ac:dyDescent="0.15">
      <c r="A918" s="3">
        <v>2130319</v>
      </c>
      <c r="B918" s="3" t="s">
        <v>1537</v>
      </c>
      <c r="C918" s="44"/>
    </row>
    <row r="919" spans="1:3" ht="17.25" customHeight="1" x14ac:dyDescent="0.15">
      <c r="A919" s="3">
        <v>2130321</v>
      </c>
      <c r="B919" s="3" t="s">
        <v>1538</v>
      </c>
      <c r="C919" s="44">
        <v>3480</v>
      </c>
    </row>
    <row r="920" spans="1:3" ht="17.25" customHeight="1" x14ac:dyDescent="0.15">
      <c r="A920" s="3">
        <v>2130322</v>
      </c>
      <c r="B920" s="3" t="s">
        <v>1539</v>
      </c>
      <c r="C920" s="44"/>
    </row>
    <row r="921" spans="1:3" ht="17.25" customHeight="1" x14ac:dyDescent="0.15">
      <c r="A921" s="3">
        <v>2130333</v>
      </c>
      <c r="B921" s="3" t="s">
        <v>1515</v>
      </c>
      <c r="C921" s="44"/>
    </row>
    <row r="922" spans="1:3" ht="17.25" customHeight="1" x14ac:dyDescent="0.15">
      <c r="A922" s="3">
        <v>2130334</v>
      </c>
      <c r="B922" s="3" t="s">
        <v>1540</v>
      </c>
      <c r="C922" s="44"/>
    </row>
    <row r="923" spans="1:3" ht="17.25" customHeight="1" x14ac:dyDescent="0.15">
      <c r="A923" s="3">
        <v>2130335</v>
      </c>
      <c r="B923" s="3" t="s">
        <v>1541</v>
      </c>
      <c r="C923" s="44"/>
    </row>
    <row r="924" spans="1:3" ht="17.25" customHeight="1" x14ac:dyDescent="0.15">
      <c r="A924" s="3">
        <v>2130336</v>
      </c>
      <c r="B924" s="3" t="s">
        <v>1542</v>
      </c>
      <c r="C924" s="44"/>
    </row>
    <row r="925" spans="1:3" ht="17.25" customHeight="1" x14ac:dyDescent="0.15">
      <c r="A925" s="3">
        <v>2130337</v>
      </c>
      <c r="B925" s="3" t="s">
        <v>1543</v>
      </c>
      <c r="C925" s="44"/>
    </row>
    <row r="926" spans="1:3" ht="17.25" customHeight="1" x14ac:dyDescent="0.15">
      <c r="A926" s="3">
        <v>2130399</v>
      </c>
      <c r="B926" s="3" t="s">
        <v>1544</v>
      </c>
      <c r="C926" s="44">
        <v>4076</v>
      </c>
    </row>
    <row r="927" spans="1:3" ht="17.25" customHeight="1" x14ac:dyDescent="0.15">
      <c r="A927" s="3">
        <v>21305</v>
      </c>
      <c r="B927" s="5" t="s">
        <v>1545</v>
      </c>
      <c r="C927" s="42">
        <f>SUM(C928:C937)</f>
        <v>51822</v>
      </c>
    </row>
    <row r="928" spans="1:3" ht="17.25" customHeight="1" x14ac:dyDescent="0.15">
      <c r="A928" s="3">
        <v>2130501</v>
      </c>
      <c r="B928" s="3" t="s">
        <v>849</v>
      </c>
      <c r="C928" s="44">
        <v>387</v>
      </c>
    </row>
    <row r="929" spans="1:3" ht="17.25" customHeight="1" x14ac:dyDescent="0.15">
      <c r="A929" s="3">
        <v>2130502</v>
      </c>
      <c r="B929" s="3" t="s">
        <v>850</v>
      </c>
      <c r="C929" s="44">
        <v>88</v>
      </c>
    </row>
    <row r="930" spans="1:3" ht="17.25" customHeight="1" x14ac:dyDescent="0.15">
      <c r="A930" s="3">
        <v>2130503</v>
      </c>
      <c r="B930" s="3" t="s">
        <v>851</v>
      </c>
      <c r="C930" s="44"/>
    </row>
    <row r="931" spans="1:3" ht="17.25" customHeight="1" x14ac:dyDescent="0.15">
      <c r="A931" s="3">
        <v>2130504</v>
      </c>
      <c r="B931" s="3" t="s">
        <v>1546</v>
      </c>
      <c r="C931" s="44">
        <v>6440</v>
      </c>
    </row>
    <row r="932" spans="1:3" ht="17.25" customHeight="1" x14ac:dyDescent="0.15">
      <c r="A932" s="3">
        <v>2130505</v>
      </c>
      <c r="B932" s="3" t="s">
        <v>1547</v>
      </c>
      <c r="C932" s="44">
        <v>3790</v>
      </c>
    </row>
    <row r="933" spans="1:3" ht="17.25" customHeight="1" x14ac:dyDescent="0.15">
      <c r="A933" s="3">
        <v>2130506</v>
      </c>
      <c r="B933" s="3" t="s">
        <v>1548</v>
      </c>
      <c r="C933" s="44"/>
    </row>
    <row r="934" spans="1:3" ht="17.25" customHeight="1" x14ac:dyDescent="0.15">
      <c r="A934" s="3">
        <v>2130507</v>
      </c>
      <c r="B934" s="3" t="s">
        <v>1549</v>
      </c>
      <c r="C934" s="44">
        <v>16</v>
      </c>
    </row>
    <row r="935" spans="1:3" ht="17.25" customHeight="1" x14ac:dyDescent="0.15">
      <c r="A935" s="3">
        <v>2130508</v>
      </c>
      <c r="B935" s="3" t="s">
        <v>1550</v>
      </c>
      <c r="C935" s="44"/>
    </row>
    <row r="936" spans="1:3" ht="17.25" customHeight="1" x14ac:dyDescent="0.15">
      <c r="A936" s="3">
        <v>2130550</v>
      </c>
      <c r="B936" s="3" t="s">
        <v>858</v>
      </c>
      <c r="C936" s="44"/>
    </row>
    <row r="937" spans="1:3" ht="17.25" customHeight="1" x14ac:dyDescent="0.15">
      <c r="A937" s="3">
        <v>2130599</v>
      </c>
      <c r="B937" s="3" t="s">
        <v>1551</v>
      </c>
      <c r="C937" s="44">
        <v>41101</v>
      </c>
    </row>
    <row r="938" spans="1:3" ht="17.25" customHeight="1" x14ac:dyDescent="0.15">
      <c r="A938" s="3">
        <v>21307</v>
      </c>
      <c r="B938" s="5" t="s">
        <v>1552</v>
      </c>
      <c r="C938" s="42">
        <f>SUM(C939:C944)</f>
        <v>10157</v>
      </c>
    </row>
    <row r="939" spans="1:3" ht="17.25" customHeight="1" x14ac:dyDescent="0.15">
      <c r="A939" s="3">
        <v>2130701</v>
      </c>
      <c r="B939" s="3" t="s">
        <v>1553</v>
      </c>
      <c r="C939" s="44">
        <v>1076</v>
      </c>
    </row>
    <row r="940" spans="1:3" ht="17.25" customHeight="1" x14ac:dyDescent="0.15">
      <c r="A940" s="3">
        <v>2130704</v>
      </c>
      <c r="B940" s="3" t="s">
        <v>1554</v>
      </c>
      <c r="C940" s="44"/>
    </row>
    <row r="941" spans="1:3" ht="17.25" customHeight="1" x14ac:dyDescent="0.15">
      <c r="A941" s="3">
        <v>2130705</v>
      </c>
      <c r="B941" s="3" t="s">
        <v>1555</v>
      </c>
      <c r="C941" s="44">
        <v>8293</v>
      </c>
    </row>
    <row r="942" spans="1:3" ht="17.25" customHeight="1" x14ac:dyDescent="0.15">
      <c r="A942" s="3">
        <v>2130706</v>
      </c>
      <c r="B942" s="3" t="s">
        <v>1556</v>
      </c>
      <c r="C942" s="44">
        <v>100</v>
      </c>
    </row>
    <row r="943" spans="1:3" ht="17.25" customHeight="1" x14ac:dyDescent="0.15">
      <c r="A943" s="3">
        <v>2130707</v>
      </c>
      <c r="B943" s="3" t="s">
        <v>1557</v>
      </c>
      <c r="C943" s="44">
        <v>572</v>
      </c>
    </row>
    <row r="944" spans="1:3" ht="17.25" customHeight="1" x14ac:dyDescent="0.15">
      <c r="A944" s="3">
        <v>2130799</v>
      </c>
      <c r="B944" s="3" t="s">
        <v>1558</v>
      </c>
      <c r="C944" s="44">
        <v>116</v>
      </c>
    </row>
    <row r="945" spans="1:3" ht="17.25" customHeight="1" x14ac:dyDescent="0.15">
      <c r="A945" s="3">
        <v>21308</v>
      </c>
      <c r="B945" s="5" t="s">
        <v>1559</v>
      </c>
      <c r="C945" s="42">
        <f>SUM(C946:C950)</f>
        <v>1886</v>
      </c>
    </row>
    <row r="946" spans="1:3" ht="17.25" customHeight="1" x14ac:dyDescent="0.15">
      <c r="A946" s="3">
        <v>2130801</v>
      </c>
      <c r="B946" s="3" t="s">
        <v>1560</v>
      </c>
      <c r="C946" s="44"/>
    </row>
    <row r="947" spans="1:3" ht="17.25" customHeight="1" x14ac:dyDescent="0.15">
      <c r="A947" s="3">
        <v>2130803</v>
      </c>
      <c r="B947" s="3" t="s">
        <v>1561</v>
      </c>
      <c r="C947" s="44">
        <v>764</v>
      </c>
    </row>
    <row r="948" spans="1:3" ht="17.25" customHeight="1" x14ac:dyDescent="0.15">
      <c r="A948" s="3">
        <v>2130804</v>
      </c>
      <c r="B948" s="3" t="s">
        <v>1562</v>
      </c>
      <c r="C948" s="44">
        <v>162</v>
      </c>
    </row>
    <row r="949" spans="1:3" ht="17.25" customHeight="1" x14ac:dyDescent="0.15">
      <c r="A949" s="3">
        <v>2130805</v>
      </c>
      <c r="B949" s="3" t="s">
        <v>1563</v>
      </c>
      <c r="C949" s="44"/>
    </row>
    <row r="950" spans="1:3" ht="17.25" customHeight="1" x14ac:dyDescent="0.15">
      <c r="A950" s="3">
        <v>2130899</v>
      </c>
      <c r="B950" s="3" t="s">
        <v>1564</v>
      </c>
      <c r="C950" s="44">
        <v>960</v>
      </c>
    </row>
    <row r="951" spans="1:3" ht="17.25" customHeight="1" x14ac:dyDescent="0.15">
      <c r="A951" s="3">
        <v>21309</v>
      </c>
      <c r="B951" s="5" t="s">
        <v>1565</v>
      </c>
      <c r="C951" s="42">
        <f>SUM(C952:C953)</f>
        <v>785</v>
      </c>
    </row>
    <row r="952" spans="1:3" ht="17.25" customHeight="1" x14ac:dyDescent="0.15">
      <c r="A952" s="3">
        <v>2130901</v>
      </c>
      <c r="B952" s="3" t="s">
        <v>1566</v>
      </c>
      <c r="C952" s="44"/>
    </row>
    <row r="953" spans="1:3" ht="17.25" customHeight="1" x14ac:dyDescent="0.15">
      <c r="A953" s="3">
        <v>2130999</v>
      </c>
      <c r="B953" s="3" t="s">
        <v>1567</v>
      </c>
      <c r="C953" s="44">
        <v>785</v>
      </c>
    </row>
    <row r="954" spans="1:3" ht="17.25" customHeight="1" x14ac:dyDescent="0.15">
      <c r="A954" s="3">
        <v>21399</v>
      </c>
      <c r="B954" s="5" t="s">
        <v>1568</v>
      </c>
      <c r="C954" s="42">
        <f>C955+C956</f>
        <v>41112</v>
      </c>
    </row>
    <row r="955" spans="1:3" ht="17.25" customHeight="1" x14ac:dyDescent="0.15">
      <c r="A955" s="3">
        <v>2139901</v>
      </c>
      <c r="B955" s="3" t="s">
        <v>1569</v>
      </c>
      <c r="C955" s="44"/>
    </row>
    <row r="956" spans="1:3" ht="17.25" customHeight="1" x14ac:dyDescent="0.15">
      <c r="A956" s="3">
        <v>2139999</v>
      </c>
      <c r="B956" s="3" t="s">
        <v>1570</v>
      </c>
      <c r="C956" s="44">
        <v>41112</v>
      </c>
    </row>
    <row r="957" spans="1:3" ht="17.25" customHeight="1" x14ac:dyDescent="0.15">
      <c r="A957" s="3">
        <v>214</v>
      </c>
      <c r="B957" s="5" t="s">
        <v>1571</v>
      </c>
      <c r="C957" s="42">
        <f>SUM(C958,C980,C990,C1000,C1007,C1012)</f>
        <v>22538</v>
      </c>
    </row>
    <row r="958" spans="1:3" ht="17.25" customHeight="1" x14ac:dyDescent="0.15">
      <c r="A958" s="3">
        <v>21401</v>
      </c>
      <c r="B958" s="5" t="s">
        <v>1572</v>
      </c>
      <c r="C958" s="42">
        <f>SUM(C959:C979)</f>
        <v>14443</v>
      </c>
    </row>
    <row r="959" spans="1:3" ht="17.25" customHeight="1" x14ac:dyDescent="0.15">
      <c r="A959" s="3">
        <v>2140101</v>
      </c>
      <c r="B959" s="3" t="s">
        <v>849</v>
      </c>
      <c r="C959" s="44">
        <v>3937</v>
      </c>
    </row>
    <row r="960" spans="1:3" ht="17.25" customHeight="1" x14ac:dyDescent="0.15">
      <c r="A960" s="3">
        <v>2140102</v>
      </c>
      <c r="B960" s="3" t="s">
        <v>850</v>
      </c>
      <c r="C960" s="44">
        <v>381</v>
      </c>
    </row>
    <row r="961" spans="1:3" ht="17.25" customHeight="1" x14ac:dyDescent="0.15">
      <c r="A961" s="3">
        <v>2140103</v>
      </c>
      <c r="B961" s="3" t="s">
        <v>851</v>
      </c>
      <c r="C961" s="44"/>
    </row>
    <row r="962" spans="1:3" ht="17.25" customHeight="1" x14ac:dyDescent="0.15">
      <c r="A962" s="3">
        <v>2140104</v>
      </c>
      <c r="B962" s="3" t="s">
        <v>1573</v>
      </c>
      <c r="C962" s="44"/>
    </row>
    <row r="963" spans="1:3" ht="17.25" customHeight="1" x14ac:dyDescent="0.15">
      <c r="A963" s="3">
        <v>2140106</v>
      </c>
      <c r="B963" s="3" t="s">
        <v>1574</v>
      </c>
      <c r="C963" s="44">
        <v>2578</v>
      </c>
    </row>
    <row r="964" spans="1:3" ht="17.25" customHeight="1" x14ac:dyDescent="0.15">
      <c r="A964" s="3">
        <v>2140109</v>
      </c>
      <c r="B964" s="3" t="s">
        <v>1575</v>
      </c>
      <c r="C964" s="44"/>
    </row>
    <row r="965" spans="1:3" ht="17.25" customHeight="1" x14ac:dyDescent="0.15">
      <c r="A965" s="3">
        <v>2140110</v>
      </c>
      <c r="B965" s="3" t="s">
        <v>1576</v>
      </c>
      <c r="C965" s="44"/>
    </row>
    <row r="966" spans="1:3" ht="17.25" customHeight="1" x14ac:dyDescent="0.15">
      <c r="A966" s="3">
        <v>2140111</v>
      </c>
      <c r="B966" s="3" t="s">
        <v>1577</v>
      </c>
      <c r="C966" s="44"/>
    </row>
    <row r="967" spans="1:3" ht="17.25" customHeight="1" x14ac:dyDescent="0.15">
      <c r="A967" s="3">
        <v>2140112</v>
      </c>
      <c r="B967" s="3" t="s">
        <v>1578</v>
      </c>
      <c r="C967" s="44"/>
    </row>
    <row r="968" spans="1:3" ht="17.25" customHeight="1" x14ac:dyDescent="0.15">
      <c r="A968" s="3">
        <v>2140114</v>
      </c>
      <c r="B968" s="3" t="s">
        <v>1579</v>
      </c>
      <c r="C968" s="44"/>
    </row>
    <row r="969" spans="1:3" ht="17.25" customHeight="1" x14ac:dyDescent="0.15">
      <c r="A969" s="3">
        <v>2140122</v>
      </c>
      <c r="B969" s="3" t="s">
        <v>1580</v>
      </c>
      <c r="C969" s="44"/>
    </row>
    <row r="970" spans="1:3" ht="17.25" customHeight="1" x14ac:dyDescent="0.15">
      <c r="A970" s="3">
        <v>2140123</v>
      </c>
      <c r="B970" s="3" t="s">
        <v>1581</v>
      </c>
      <c r="C970" s="44"/>
    </row>
    <row r="971" spans="1:3" ht="17.25" customHeight="1" x14ac:dyDescent="0.15">
      <c r="A971" s="3">
        <v>2140127</v>
      </c>
      <c r="B971" s="3" t="s">
        <v>1582</v>
      </c>
      <c r="C971" s="44"/>
    </row>
    <row r="972" spans="1:3" ht="17.25" customHeight="1" x14ac:dyDescent="0.15">
      <c r="A972" s="3">
        <v>2140128</v>
      </c>
      <c r="B972" s="3" t="s">
        <v>1583</v>
      </c>
      <c r="C972" s="44"/>
    </row>
    <row r="973" spans="1:3" ht="17.25" customHeight="1" x14ac:dyDescent="0.15">
      <c r="A973" s="3">
        <v>2140129</v>
      </c>
      <c r="B973" s="3" t="s">
        <v>1584</v>
      </c>
      <c r="C973" s="44"/>
    </row>
    <row r="974" spans="1:3" ht="17.25" customHeight="1" x14ac:dyDescent="0.15">
      <c r="A974" s="3">
        <v>2140130</v>
      </c>
      <c r="B974" s="3" t="s">
        <v>1585</v>
      </c>
      <c r="C974" s="44"/>
    </row>
    <row r="975" spans="1:3" ht="17.25" customHeight="1" x14ac:dyDescent="0.15">
      <c r="A975" s="3">
        <v>2140131</v>
      </c>
      <c r="B975" s="3" t="s">
        <v>1586</v>
      </c>
      <c r="C975" s="44"/>
    </row>
    <row r="976" spans="1:3" ht="17.25" customHeight="1" x14ac:dyDescent="0.15">
      <c r="A976" s="3">
        <v>2140133</v>
      </c>
      <c r="B976" s="3" t="s">
        <v>1587</v>
      </c>
      <c r="C976" s="44"/>
    </row>
    <row r="977" spans="1:3" ht="17.25" customHeight="1" x14ac:dyDescent="0.15">
      <c r="A977" s="3">
        <v>2140136</v>
      </c>
      <c r="B977" s="3" t="s">
        <v>1588</v>
      </c>
      <c r="C977" s="44"/>
    </row>
    <row r="978" spans="1:3" ht="17.25" customHeight="1" x14ac:dyDescent="0.15">
      <c r="A978" s="3">
        <v>2140138</v>
      </c>
      <c r="B978" s="3" t="s">
        <v>1589</v>
      </c>
      <c r="C978" s="44"/>
    </row>
    <row r="979" spans="1:3" ht="17.25" customHeight="1" x14ac:dyDescent="0.15">
      <c r="A979" s="3">
        <v>2140199</v>
      </c>
      <c r="B979" s="3" t="s">
        <v>1590</v>
      </c>
      <c r="C979" s="44">
        <v>7547</v>
      </c>
    </row>
    <row r="980" spans="1:3" ht="17.25" customHeight="1" x14ac:dyDescent="0.15">
      <c r="A980" s="3">
        <v>21402</v>
      </c>
      <c r="B980" s="5" t="s">
        <v>1591</v>
      </c>
      <c r="C980" s="42">
        <f>SUM(C981:C989)</f>
        <v>0</v>
      </c>
    </row>
    <row r="981" spans="1:3" ht="17.25" customHeight="1" x14ac:dyDescent="0.15">
      <c r="A981" s="3">
        <v>2140201</v>
      </c>
      <c r="B981" s="3" t="s">
        <v>849</v>
      </c>
      <c r="C981" s="44"/>
    </row>
    <row r="982" spans="1:3" ht="17.25" customHeight="1" x14ac:dyDescent="0.15">
      <c r="A982" s="3">
        <v>2140202</v>
      </c>
      <c r="B982" s="3" t="s">
        <v>850</v>
      </c>
      <c r="C982" s="44"/>
    </row>
    <row r="983" spans="1:3" ht="17.25" customHeight="1" x14ac:dyDescent="0.15">
      <c r="A983" s="3">
        <v>2140203</v>
      </c>
      <c r="B983" s="3" t="s">
        <v>851</v>
      </c>
      <c r="C983" s="44"/>
    </row>
    <row r="984" spans="1:3" ht="17.25" customHeight="1" x14ac:dyDescent="0.15">
      <c r="A984" s="3">
        <v>2140204</v>
      </c>
      <c r="B984" s="3" t="s">
        <v>1592</v>
      </c>
      <c r="C984" s="44"/>
    </row>
    <row r="985" spans="1:3" ht="17.25" customHeight="1" x14ac:dyDescent="0.15">
      <c r="A985" s="3">
        <v>2140205</v>
      </c>
      <c r="B985" s="3" t="s">
        <v>1593</v>
      </c>
      <c r="C985" s="44"/>
    </row>
    <row r="986" spans="1:3" ht="17.25" customHeight="1" x14ac:dyDescent="0.15">
      <c r="A986" s="3">
        <v>2140206</v>
      </c>
      <c r="B986" s="3" t="s">
        <v>1594</v>
      </c>
      <c r="C986" s="44"/>
    </row>
    <row r="987" spans="1:3" ht="17.25" customHeight="1" x14ac:dyDescent="0.15">
      <c r="A987" s="3">
        <v>2140207</v>
      </c>
      <c r="B987" s="3" t="s">
        <v>1595</v>
      </c>
      <c r="C987" s="44"/>
    </row>
    <row r="988" spans="1:3" ht="17.25" customHeight="1" x14ac:dyDescent="0.15">
      <c r="A988" s="3">
        <v>2140208</v>
      </c>
      <c r="B988" s="3" t="s">
        <v>1596</v>
      </c>
      <c r="C988" s="44"/>
    </row>
    <row r="989" spans="1:3" ht="17.25" customHeight="1" x14ac:dyDescent="0.15">
      <c r="A989" s="3">
        <v>2140299</v>
      </c>
      <c r="B989" s="3" t="s">
        <v>1597</v>
      </c>
      <c r="C989" s="44"/>
    </row>
    <row r="990" spans="1:3" ht="17.25" customHeight="1" x14ac:dyDescent="0.15">
      <c r="A990" s="3">
        <v>21403</v>
      </c>
      <c r="B990" s="5" t="s">
        <v>1598</v>
      </c>
      <c r="C990" s="42">
        <f>SUM(C991:C999)</f>
        <v>0</v>
      </c>
    </row>
    <row r="991" spans="1:3" ht="17.25" customHeight="1" x14ac:dyDescent="0.15">
      <c r="A991" s="3">
        <v>2140301</v>
      </c>
      <c r="B991" s="3" t="s">
        <v>849</v>
      </c>
      <c r="C991" s="44"/>
    </row>
    <row r="992" spans="1:3" ht="17.25" customHeight="1" x14ac:dyDescent="0.15">
      <c r="A992" s="3">
        <v>2140302</v>
      </c>
      <c r="B992" s="3" t="s">
        <v>850</v>
      </c>
      <c r="C992" s="44"/>
    </row>
    <row r="993" spans="1:3" ht="17.25" customHeight="1" x14ac:dyDescent="0.15">
      <c r="A993" s="3">
        <v>2140303</v>
      </c>
      <c r="B993" s="3" t="s">
        <v>851</v>
      </c>
      <c r="C993" s="44"/>
    </row>
    <row r="994" spans="1:3" ht="17.25" customHeight="1" x14ac:dyDescent="0.15">
      <c r="A994" s="3">
        <v>2140304</v>
      </c>
      <c r="B994" s="3" t="s">
        <v>1599</v>
      </c>
      <c r="C994" s="44"/>
    </row>
    <row r="995" spans="1:3" ht="17.25" customHeight="1" x14ac:dyDescent="0.15">
      <c r="A995" s="3">
        <v>2140305</v>
      </c>
      <c r="B995" s="3" t="s">
        <v>1600</v>
      </c>
      <c r="C995" s="44"/>
    </row>
    <row r="996" spans="1:3" ht="17.25" customHeight="1" x14ac:dyDescent="0.15">
      <c r="A996" s="3">
        <v>2140306</v>
      </c>
      <c r="B996" s="3" t="s">
        <v>1601</v>
      </c>
      <c r="C996" s="44"/>
    </row>
    <row r="997" spans="1:3" ht="17.25" customHeight="1" x14ac:dyDescent="0.15">
      <c r="A997" s="3">
        <v>2140307</v>
      </c>
      <c r="B997" s="3" t="s">
        <v>1602</v>
      </c>
      <c r="C997" s="44"/>
    </row>
    <row r="998" spans="1:3" ht="17.25" customHeight="1" x14ac:dyDescent="0.15">
      <c r="A998" s="3">
        <v>2140308</v>
      </c>
      <c r="B998" s="3" t="s">
        <v>1603</v>
      </c>
      <c r="C998" s="44"/>
    </row>
    <row r="999" spans="1:3" ht="17.25" customHeight="1" x14ac:dyDescent="0.15">
      <c r="A999" s="3">
        <v>2140399</v>
      </c>
      <c r="B999" s="3" t="s">
        <v>1604</v>
      </c>
      <c r="C999" s="44"/>
    </row>
    <row r="1000" spans="1:3" ht="17.25" customHeight="1" x14ac:dyDescent="0.15">
      <c r="A1000" s="3">
        <v>21405</v>
      </c>
      <c r="B1000" s="5" t="s">
        <v>1605</v>
      </c>
      <c r="C1000" s="42">
        <f>SUM(C1001:C1006)</f>
        <v>0</v>
      </c>
    </row>
    <row r="1001" spans="1:3" ht="17.25" customHeight="1" x14ac:dyDescent="0.15">
      <c r="A1001" s="3">
        <v>2140501</v>
      </c>
      <c r="B1001" s="3" t="s">
        <v>849</v>
      </c>
      <c r="C1001" s="44"/>
    </row>
    <row r="1002" spans="1:3" ht="17.25" customHeight="1" x14ac:dyDescent="0.15">
      <c r="A1002" s="3">
        <v>2140502</v>
      </c>
      <c r="B1002" s="3" t="s">
        <v>850</v>
      </c>
      <c r="C1002" s="44"/>
    </row>
    <row r="1003" spans="1:3" ht="17.25" customHeight="1" x14ac:dyDescent="0.15">
      <c r="A1003" s="3">
        <v>2140503</v>
      </c>
      <c r="B1003" s="3" t="s">
        <v>851</v>
      </c>
      <c r="C1003" s="44"/>
    </row>
    <row r="1004" spans="1:3" ht="17.25" customHeight="1" x14ac:dyDescent="0.15">
      <c r="A1004" s="3">
        <v>2140504</v>
      </c>
      <c r="B1004" s="3" t="s">
        <v>1596</v>
      </c>
      <c r="C1004" s="44"/>
    </row>
    <row r="1005" spans="1:3" ht="17.25" customHeight="1" x14ac:dyDescent="0.15">
      <c r="A1005" s="3">
        <v>2140505</v>
      </c>
      <c r="B1005" s="3" t="s">
        <v>1606</v>
      </c>
      <c r="C1005" s="44"/>
    </row>
    <row r="1006" spans="1:3" ht="17.25" customHeight="1" x14ac:dyDescent="0.15">
      <c r="A1006" s="3">
        <v>2140599</v>
      </c>
      <c r="B1006" s="3" t="s">
        <v>1607</v>
      </c>
      <c r="C1006" s="44"/>
    </row>
    <row r="1007" spans="1:3" ht="17.25" customHeight="1" x14ac:dyDescent="0.15">
      <c r="A1007" s="3">
        <v>21406</v>
      </c>
      <c r="B1007" s="5" t="s">
        <v>1608</v>
      </c>
      <c r="C1007" s="42">
        <f>SUM(C1008:C1011)</f>
        <v>2717</v>
      </c>
    </row>
    <row r="1008" spans="1:3" ht="17.25" customHeight="1" x14ac:dyDescent="0.15">
      <c r="A1008" s="3">
        <v>2140601</v>
      </c>
      <c r="B1008" s="3" t="s">
        <v>1609</v>
      </c>
      <c r="C1008" s="44"/>
    </row>
    <row r="1009" spans="1:3" ht="17.25" customHeight="1" x14ac:dyDescent="0.15">
      <c r="A1009" s="3">
        <v>2140602</v>
      </c>
      <c r="B1009" s="3" t="s">
        <v>1610</v>
      </c>
      <c r="C1009" s="44">
        <v>1476</v>
      </c>
    </row>
    <row r="1010" spans="1:3" ht="17.25" customHeight="1" x14ac:dyDescent="0.15">
      <c r="A1010" s="3">
        <v>2140603</v>
      </c>
      <c r="B1010" s="3" t="s">
        <v>1611</v>
      </c>
      <c r="C1010" s="44"/>
    </row>
    <row r="1011" spans="1:3" ht="17.25" customHeight="1" x14ac:dyDescent="0.15">
      <c r="A1011" s="3">
        <v>2140699</v>
      </c>
      <c r="B1011" s="3" t="s">
        <v>1612</v>
      </c>
      <c r="C1011" s="44">
        <v>1241</v>
      </c>
    </row>
    <row r="1012" spans="1:3" ht="17.25" customHeight="1" x14ac:dyDescent="0.15">
      <c r="A1012" s="3">
        <v>21499</v>
      </c>
      <c r="B1012" s="5" t="s">
        <v>1613</v>
      </c>
      <c r="C1012" s="42">
        <f>SUM(C1013:C1014)</f>
        <v>5378</v>
      </c>
    </row>
    <row r="1013" spans="1:3" ht="17.25" customHeight="1" x14ac:dyDescent="0.15">
      <c r="A1013" s="3">
        <v>2149901</v>
      </c>
      <c r="B1013" s="3" t="s">
        <v>1614</v>
      </c>
      <c r="C1013" s="44">
        <v>558</v>
      </c>
    </row>
    <row r="1014" spans="1:3" ht="17.25" customHeight="1" x14ac:dyDescent="0.15">
      <c r="A1014" s="3">
        <v>2149999</v>
      </c>
      <c r="B1014" s="3" t="s">
        <v>1615</v>
      </c>
      <c r="C1014" s="44">
        <v>4820</v>
      </c>
    </row>
    <row r="1015" spans="1:3" ht="17.25" customHeight="1" x14ac:dyDescent="0.15">
      <c r="A1015" s="3">
        <v>215</v>
      </c>
      <c r="B1015" s="5" t="s">
        <v>1616</v>
      </c>
      <c r="C1015" s="42">
        <f>SUM(C1016,C1026,C1042,C1047,C1058,C1065,C1073)</f>
        <v>642</v>
      </c>
    </row>
    <row r="1016" spans="1:3" ht="17.25" customHeight="1" x14ac:dyDescent="0.15">
      <c r="A1016" s="3">
        <v>21501</v>
      </c>
      <c r="B1016" s="5" t="s">
        <v>1617</v>
      </c>
      <c r="C1016" s="42">
        <f>SUM(C1017:C1025)</f>
        <v>0</v>
      </c>
    </row>
    <row r="1017" spans="1:3" ht="17.25" customHeight="1" x14ac:dyDescent="0.15">
      <c r="A1017" s="3">
        <v>2150101</v>
      </c>
      <c r="B1017" s="3" t="s">
        <v>849</v>
      </c>
      <c r="C1017" s="44"/>
    </row>
    <row r="1018" spans="1:3" ht="17.25" customHeight="1" x14ac:dyDescent="0.15">
      <c r="A1018" s="3">
        <v>2150102</v>
      </c>
      <c r="B1018" s="3" t="s">
        <v>850</v>
      </c>
      <c r="C1018" s="44"/>
    </row>
    <row r="1019" spans="1:3" ht="17.25" customHeight="1" x14ac:dyDescent="0.15">
      <c r="A1019" s="3">
        <v>2150103</v>
      </c>
      <c r="B1019" s="3" t="s">
        <v>851</v>
      </c>
      <c r="C1019" s="44"/>
    </row>
    <row r="1020" spans="1:3" ht="17.25" customHeight="1" x14ac:dyDescent="0.15">
      <c r="A1020" s="3">
        <v>2150104</v>
      </c>
      <c r="B1020" s="3" t="s">
        <v>1618</v>
      </c>
      <c r="C1020" s="44"/>
    </row>
    <row r="1021" spans="1:3" ht="17.25" customHeight="1" x14ac:dyDescent="0.15">
      <c r="A1021" s="3">
        <v>2150105</v>
      </c>
      <c r="B1021" s="3" t="s">
        <v>1619</v>
      </c>
      <c r="C1021" s="44"/>
    </row>
    <row r="1022" spans="1:3" ht="17.25" customHeight="1" x14ac:dyDescent="0.15">
      <c r="A1022" s="3">
        <v>2150106</v>
      </c>
      <c r="B1022" s="3" t="s">
        <v>1620</v>
      </c>
      <c r="C1022" s="44"/>
    </row>
    <row r="1023" spans="1:3" ht="17.25" customHeight="1" x14ac:dyDescent="0.15">
      <c r="A1023" s="3">
        <v>2150107</v>
      </c>
      <c r="B1023" s="3" t="s">
        <v>1621</v>
      </c>
      <c r="C1023" s="44"/>
    </row>
    <row r="1024" spans="1:3" ht="17.25" customHeight="1" x14ac:dyDescent="0.15">
      <c r="A1024" s="3">
        <v>2150108</v>
      </c>
      <c r="B1024" s="3" t="s">
        <v>1622</v>
      </c>
      <c r="C1024" s="44"/>
    </row>
    <row r="1025" spans="1:3" ht="17.25" customHeight="1" x14ac:dyDescent="0.15">
      <c r="A1025" s="3">
        <v>2150199</v>
      </c>
      <c r="B1025" s="3" t="s">
        <v>1623</v>
      </c>
      <c r="C1025" s="44"/>
    </row>
    <row r="1026" spans="1:3" ht="17.25" customHeight="1" x14ac:dyDescent="0.15">
      <c r="A1026" s="3">
        <v>21502</v>
      </c>
      <c r="B1026" s="5" t="s">
        <v>1624</v>
      </c>
      <c r="C1026" s="42">
        <f>SUM(C1027:C1041)</f>
        <v>394</v>
      </c>
    </row>
    <row r="1027" spans="1:3" ht="17.25" customHeight="1" x14ac:dyDescent="0.15">
      <c r="A1027" s="3">
        <v>2150201</v>
      </c>
      <c r="B1027" s="3" t="s">
        <v>849</v>
      </c>
      <c r="C1027" s="44">
        <v>18</v>
      </c>
    </row>
    <row r="1028" spans="1:3" ht="17.25" customHeight="1" x14ac:dyDescent="0.15">
      <c r="A1028" s="3">
        <v>2150202</v>
      </c>
      <c r="B1028" s="3" t="s">
        <v>850</v>
      </c>
      <c r="C1028" s="44">
        <v>3</v>
      </c>
    </row>
    <row r="1029" spans="1:3" ht="17.25" customHeight="1" x14ac:dyDescent="0.15">
      <c r="A1029" s="3">
        <v>2150203</v>
      </c>
      <c r="B1029" s="3" t="s">
        <v>851</v>
      </c>
      <c r="C1029" s="44"/>
    </row>
    <row r="1030" spans="1:3" ht="17.25" customHeight="1" x14ac:dyDescent="0.15">
      <c r="A1030" s="3">
        <v>2150204</v>
      </c>
      <c r="B1030" s="3" t="s">
        <v>1625</v>
      </c>
      <c r="C1030" s="44"/>
    </row>
    <row r="1031" spans="1:3" ht="17.25" customHeight="1" x14ac:dyDescent="0.15">
      <c r="A1031" s="3">
        <v>2150205</v>
      </c>
      <c r="B1031" s="3" t="s">
        <v>1626</v>
      </c>
      <c r="C1031" s="44"/>
    </row>
    <row r="1032" spans="1:3" ht="17.25" customHeight="1" x14ac:dyDescent="0.15">
      <c r="A1032" s="3">
        <v>2150206</v>
      </c>
      <c r="B1032" s="3" t="s">
        <v>1627</v>
      </c>
      <c r="C1032" s="44"/>
    </row>
    <row r="1033" spans="1:3" ht="17.25" customHeight="1" x14ac:dyDescent="0.15">
      <c r="A1033" s="3">
        <v>2150207</v>
      </c>
      <c r="B1033" s="3" t="s">
        <v>1628</v>
      </c>
      <c r="C1033" s="44"/>
    </row>
    <row r="1034" spans="1:3" ht="17.25" customHeight="1" x14ac:dyDescent="0.15">
      <c r="A1034" s="3">
        <v>2150208</v>
      </c>
      <c r="B1034" s="3" t="s">
        <v>1629</v>
      </c>
      <c r="C1034" s="44"/>
    </row>
    <row r="1035" spans="1:3" ht="17.25" customHeight="1" x14ac:dyDescent="0.15">
      <c r="A1035" s="3">
        <v>2150209</v>
      </c>
      <c r="B1035" s="3" t="s">
        <v>1630</v>
      </c>
      <c r="C1035" s="44"/>
    </row>
    <row r="1036" spans="1:3" ht="17.25" customHeight="1" x14ac:dyDescent="0.15">
      <c r="A1036" s="3">
        <v>2150210</v>
      </c>
      <c r="B1036" s="3" t="s">
        <v>1631</v>
      </c>
      <c r="C1036" s="44"/>
    </row>
    <row r="1037" spans="1:3" ht="17.25" customHeight="1" x14ac:dyDescent="0.15">
      <c r="A1037" s="3">
        <v>2150212</v>
      </c>
      <c r="B1037" s="3" t="s">
        <v>1632</v>
      </c>
      <c r="C1037" s="44"/>
    </row>
    <row r="1038" spans="1:3" ht="17.25" customHeight="1" x14ac:dyDescent="0.15">
      <c r="A1038" s="3">
        <v>2150213</v>
      </c>
      <c r="B1038" s="3" t="s">
        <v>1633</v>
      </c>
      <c r="C1038" s="44"/>
    </row>
    <row r="1039" spans="1:3" ht="17.25" customHeight="1" x14ac:dyDescent="0.15">
      <c r="A1039" s="3">
        <v>2150214</v>
      </c>
      <c r="B1039" s="3" t="s">
        <v>1634</v>
      </c>
      <c r="C1039" s="44"/>
    </row>
    <row r="1040" spans="1:3" ht="17.25" customHeight="1" x14ac:dyDescent="0.15">
      <c r="A1040" s="3">
        <v>2150215</v>
      </c>
      <c r="B1040" s="3" t="s">
        <v>1635</v>
      </c>
      <c r="C1040" s="44"/>
    </row>
    <row r="1041" spans="1:3" ht="17.25" customHeight="1" x14ac:dyDescent="0.15">
      <c r="A1041" s="3">
        <v>2150299</v>
      </c>
      <c r="B1041" s="3" t="s">
        <v>1636</v>
      </c>
      <c r="C1041" s="44">
        <v>373</v>
      </c>
    </row>
    <row r="1042" spans="1:3" ht="17.25" customHeight="1" x14ac:dyDescent="0.15">
      <c r="A1042" s="3">
        <v>21503</v>
      </c>
      <c r="B1042" s="5" t="s">
        <v>1637</v>
      </c>
      <c r="C1042" s="42">
        <f>SUM(C1043:C1046)</f>
        <v>0</v>
      </c>
    </row>
    <row r="1043" spans="1:3" ht="17.25" customHeight="1" x14ac:dyDescent="0.15">
      <c r="A1043" s="3">
        <v>2150301</v>
      </c>
      <c r="B1043" s="3" t="s">
        <v>849</v>
      </c>
      <c r="C1043" s="44"/>
    </row>
    <row r="1044" spans="1:3" ht="17.25" customHeight="1" x14ac:dyDescent="0.15">
      <c r="A1044" s="3">
        <v>2150302</v>
      </c>
      <c r="B1044" s="3" t="s">
        <v>850</v>
      </c>
      <c r="C1044" s="44"/>
    </row>
    <row r="1045" spans="1:3" ht="17.25" customHeight="1" x14ac:dyDescent="0.15">
      <c r="A1045" s="3">
        <v>2150303</v>
      </c>
      <c r="B1045" s="3" t="s">
        <v>851</v>
      </c>
      <c r="C1045" s="44"/>
    </row>
    <row r="1046" spans="1:3" ht="17.25" customHeight="1" x14ac:dyDescent="0.15">
      <c r="A1046" s="3">
        <v>2150399</v>
      </c>
      <c r="B1046" s="3" t="s">
        <v>1638</v>
      </c>
      <c r="C1046" s="44"/>
    </row>
    <row r="1047" spans="1:3" ht="17.25" customHeight="1" x14ac:dyDescent="0.15">
      <c r="A1047" s="3">
        <v>21505</v>
      </c>
      <c r="B1047" s="5" t="s">
        <v>1639</v>
      </c>
      <c r="C1047" s="42">
        <f>SUM(C1048:C1057)</f>
        <v>0</v>
      </c>
    </row>
    <row r="1048" spans="1:3" ht="17.25" customHeight="1" x14ac:dyDescent="0.15">
      <c r="A1048" s="3">
        <v>2150501</v>
      </c>
      <c r="B1048" s="3" t="s">
        <v>849</v>
      </c>
      <c r="C1048" s="44"/>
    </row>
    <row r="1049" spans="1:3" ht="17.25" customHeight="1" x14ac:dyDescent="0.15">
      <c r="A1049" s="3">
        <v>2150502</v>
      </c>
      <c r="B1049" s="3" t="s">
        <v>850</v>
      </c>
      <c r="C1049" s="44"/>
    </row>
    <row r="1050" spans="1:3" ht="17.25" customHeight="1" x14ac:dyDescent="0.15">
      <c r="A1050" s="3">
        <v>2150503</v>
      </c>
      <c r="B1050" s="3" t="s">
        <v>851</v>
      </c>
      <c r="C1050" s="44"/>
    </row>
    <row r="1051" spans="1:3" ht="17.25" customHeight="1" x14ac:dyDescent="0.15">
      <c r="A1051" s="3">
        <v>2150505</v>
      </c>
      <c r="B1051" s="3" t="s">
        <v>1640</v>
      </c>
      <c r="C1051" s="44"/>
    </row>
    <row r="1052" spans="1:3" ht="17.25" customHeight="1" x14ac:dyDescent="0.15">
      <c r="A1052" s="3">
        <v>2150507</v>
      </c>
      <c r="B1052" s="3" t="s">
        <v>1641</v>
      </c>
      <c r="C1052" s="44"/>
    </row>
    <row r="1053" spans="1:3" ht="17.25" customHeight="1" x14ac:dyDescent="0.15">
      <c r="A1053" s="3">
        <v>2150508</v>
      </c>
      <c r="B1053" s="3" t="s">
        <v>1642</v>
      </c>
      <c r="C1053" s="44"/>
    </row>
    <row r="1054" spans="1:3" ht="17.25" customHeight="1" x14ac:dyDescent="0.15">
      <c r="A1054" s="3">
        <v>2150516</v>
      </c>
      <c r="B1054" s="3" t="s">
        <v>1643</v>
      </c>
      <c r="C1054" s="44"/>
    </row>
    <row r="1055" spans="1:3" ht="17.25" customHeight="1" x14ac:dyDescent="0.15">
      <c r="A1055" s="3">
        <v>2150517</v>
      </c>
      <c r="B1055" s="3" t="s">
        <v>1644</v>
      </c>
      <c r="C1055" s="44"/>
    </row>
    <row r="1056" spans="1:3" ht="17.25" customHeight="1" x14ac:dyDescent="0.15">
      <c r="A1056" s="3">
        <v>2150550</v>
      </c>
      <c r="B1056" s="3" t="s">
        <v>858</v>
      </c>
      <c r="C1056" s="44"/>
    </row>
    <row r="1057" spans="1:3" ht="17.25" customHeight="1" x14ac:dyDescent="0.15">
      <c r="A1057" s="3">
        <v>2150599</v>
      </c>
      <c r="B1057" s="3" t="s">
        <v>1645</v>
      </c>
      <c r="C1057" s="44"/>
    </row>
    <row r="1058" spans="1:3" ht="17.25" customHeight="1" x14ac:dyDescent="0.15">
      <c r="A1058" s="3">
        <v>21507</v>
      </c>
      <c r="B1058" s="5" t="s">
        <v>1646</v>
      </c>
      <c r="C1058" s="42">
        <f>SUM(C1059:C1064)</f>
        <v>0</v>
      </c>
    </row>
    <row r="1059" spans="1:3" ht="17.25" customHeight="1" x14ac:dyDescent="0.15">
      <c r="A1059" s="3">
        <v>2150701</v>
      </c>
      <c r="B1059" s="3" t="s">
        <v>849</v>
      </c>
      <c r="C1059" s="44"/>
    </row>
    <row r="1060" spans="1:3" ht="17.25" customHeight="1" x14ac:dyDescent="0.15">
      <c r="A1060" s="3">
        <v>2150702</v>
      </c>
      <c r="B1060" s="3" t="s">
        <v>850</v>
      </c>
      <c r="C1060" s="44"/>
    </row>
    <row r="1061" spans="1:3" ht="17.25" customHeight="1" x14ac:dyDescent="0.15">
      <c r="A1061" s="3">
        <v>2150703</v>
      </c>
      <c r="B1061" s="3" t="s">
        <v>851</v>
      </c>
      <c r="C1061" s="44"/>
    </row>
    <row r="1062" spans="1:3" ht="17.25" customHeight="1" x14ac:dyDescent="0.15">
      <c r="A1062" s="3">
        <v>2150704</v>
      </c>
      <c r="B1062" s="3" t="s">
        <v>1647</v>
      </c>
      <c r="C1062" s="44"/>
    </row>
    <row r="1063" spans="1:3" ht="17.25" customHeight="1" x14ac:dyDescent="0.15">
      <c r="A1063" s="3">
        <v>2150705</v>
      </c>
      <c r="B1063" s="3" t="s">
        <v>1648</v>
      </c>
      <c r="C1063" s="44"/>
    </row>
    <row r="1064" spans="1:3" ht="17.25" customHeight="1" x14ac:dyDescent="0.15">
      <c r="A1064" s="3">
        <v>2150799</v>
      </c>
      <c r="B1064" s="3" t="s">
        <v>1649</v>
      </c>
      <c r="C1064" s="44"/>
    </row>
    <row r="1065" spans="1:3" ht="17.25" customHeight="1" x14ac:dyDescent="0.15">
      <c r="A1065" s="3">
        <v>21508</v>
      </c>
      <c r="B1065" s="5" t="s">
        <v>1650</v>
      </c>
      <c r="C1065" s="42">
        <f>SUM(C1066:C1072)</f>
        <v>228</v>
      </c>
    </row>
    <row r="1066" spans="1:3" ht="17.25" customHeight="1" x14ac:dyDescent="0.15">
      <c r="A1066" s="3">
        <v>2150801</v>
      </c>
      <c r="B1066" s="3" t="s">
        <v>849</v>
      </c>
      <c r="C1066" s="44">
        <v>193</v>
      </c>
    </row>
    <row r="1067" spans="1:3" ht="17.25" customHeight="1" x14ac:dyDescent="0.15">
      <c r="A1067" s="3">
        <v>2150802</v>
      </c>
      <c r="B1067" s="3" t="s">
        <v>850</v>
      </c>
      <c r="C1067" s="44"/>
    </row>
    <row r="1068" spans="1:3" ht="17.25" customHeight="1" x14ac:dyDescent="0.15">
      <c r="A1068" s="3">
        <v>2150803</v>
      </c>
      <c r="B1068" s="3" t="s">
        <v>851</v>
      </c>
      <c r="C1068" s="44"/>
    </row>
    <row r="1069" spans="1:3" ht="17.25" customHeight="1" x14ac:dyDescent="0.15">
      <c r="A1069" s="3">
        <v>2150804</v>
      </c>
      <c r="B1069" s="3" t="s">
        <v>1651</v>
      </c>
      <c r="C1069" s="44"/>
    </row>
    <row r="1070" spans="1:3" ht="17.25" customHeight="1" x14ac:dyDescent="0.15">
      <c r="A1070" s="3">
        <v>2150805</v>
      </c>
      <c r="B1070" s="3" t="s">
        <v>1652</v>
      </c>
      <c r="C1070" s="44">
        <v>35</v>
      </c>
    </row>
    <row r="1071" spans="1:3" ht="17.25" customHeight="1" x14ac:dyDescent="0.15">
      <c r="A1071" s="3">
        <v>2150806</v>
      </c>
      <c r="B1071" s="3" t="s">
        <v>1653</v>
      </c>
      <c r="C1071" s="44"/>
    </row>
    <row r="1072" spans="1:3" ht="17.25" customHeight="1" x14ac:dyDescent="0.15">
      <c r="A1072" s="3">
        <v>2150899</v>
      </c>
      <c r="B1072" s="3" t="s">
        <v>1654</v>
      </c>
      <c r="C1072" s="44"/>
    </row>
    <row r="1073" spans="1:3" ht="17.25" customHeight="1" x14ac:dyDescent="0.15">
      <c r="A1073" s="3">
        <v>21599</v>
      </c>
      <c r="B1073" s="5" t="s">
        <v>1655</v>
      </c>
      <c r="C1073" s="42">
        <f>SUM(C1074:C1078)</f>
        <v>20</v>
      </c>
    </row>
    <row r="1074" spans="1:3" ht="17.25" customHeight="1" x14ac:dyDescent="0.15">
      <c r="A1074" s="3">
        <v>2159901</v>
      </c>
      <c r="B1074" s="3" t="s">
        <v>1656</v>
      </c>
      <c r="C1074" s="44"/>
    </row>
    <row r="1075" spans="1:3" ht="17.25" customHeight="1" x14ac:dyDescent="0.15">
      <c r="A1075" s="3">
        <v>2159904</v>
      </c>
      <c r="B1075" s="3" t="s">
        <v>1657</v>
      </c>
      <c r="C1075" s="44"/>
    </row>
    <row r="1076" spans="1:3" ht="17.25" customHeight="1" x14ac:dyDescent="0.15">
      <c r="A1076" s="3">
        <v>2159905</v>
      </c>
      <c r="B1076" s="3" t="s">
        <v>1658</v>
      </c>
      <c r="C1076" s="44"/>
    </row>
    <row r="1077" spans="1:3" ht="17.25" customHeight="1" x14ac:dyDescent="0.15">
      <c r="A1077" s="3">
        <v>2159906</v>
      </c>
      <c r="B1077" s="3" t="s">
        <v>1659</v>
      </c>
      <c r="C1077" s="44"/>
    </row>
    <row r="1078" spans="1:3" ht="17.25" customHeight="1" x14ac:dyDescent="0.15">
      <c r="A1078" s="3">
        <v>2159999</v>
      </c>
      <c r="B1078" s="3" t="s">
        <v>1660</v>
      </c>
      <c r="C1078" s="44">
        <v>20</v>
      </c>
    </row>
    <row r="1079" spans="1:3" ht="17.25" customHeight="1" x14ac:dyDescent="0.15">
      <c r="A1079" s="3">
        <v>216</v>
      </c>
      <c r="B1079" s="5" t="s">
        <v>1661</v>
      </c>
      <c r="C1079" s="42">
        <f>SUM(C1080,C1090,C1096)</f>
        <v>1374</v>
      </c>
    </row>
    <row r="1080" spans="1:3" ht="17.25" customHeight="1" x14ac:dyDescent="0.15">
      <c r="A1080" s="3">
        <v>21602</v>
      </c>
      <c r="B1080" s="5" t="s">
        <v>1662</v>
      </c>
      <c r="C1080" s="42">
        <f>SUM(C1081:C1089)</f>
        <v>1021</v>
      </c>
    </row>
    <row r="1081" spans="1:3" ht="17.25" customHeight="1" x14ac:dyDescent="0.15">
      <c r="A1081" s="3">
        <v>2160201</v>
      </c>
      <c r="B1081" s="3" t="s">
        <v>849</v>
      </c>
      <c r="C1081" s="44">
        <v>376</v>
      </c>
    </row>
    <row r="1082" spans="1:3" ht="17.25" customHeight="1" x14ac:dyDescent="0.15">
      <c r="A1082" s="3">
        <v>2160202</v>
      </c>
      <c r="B1082" s="3" t="s">
        <v>850</v>
      </c>
      <c r="C1082" s="44">
        <v>11</v>
      </c>
    </row>
    <row r="1083" spans="1:3" ht="17.25" customHeight="1" x14ac:dyDescent="0.15">
      <c r="A1083" s="3">
        <v>2160203</v>
      </c>
      <c r="B1083" s="3" t="s">
        <v>851</v>
      </c>
      <c r="C1083" s="44"/>
    </row>
    <row r="1084" spans="1:3" ht="17.25" customHeight="1" x14ac:dyDescent="0.15">
      <c r="A1084" s="3">
        <v>2160216</v>
      </c>
      <c r="B1084" s="3" t="s">
        <v>1663</v>
      </c>
      <c r="C1084" s="44"/>
    </row>
    <row r="1085" spans="1:3" ht="17.25" customHeight="1" x14ac:dyDescent="0.15">
      <c r="A1085" s="3">
        <v>2160217</v>
      </c>
      <c r="B1085" s="3" t="s">
        <v>1664</v>
      </c>
      <c r="C1085" s="44"/>
    </row>
    <row r="1086" spans="1:3" ht="17.25" customHeight="1" x14ac:dyDescent="0.15">
      <c r="A1086" s="3">
        <v>2160218</v>
      </c>
      <c r="B1086" s="3" t="s">
        <v>1665</v>
      </c>
      <c r="C1086" s="44"/>
    </row>
    <row r="1087" spans="1:3" ht="17.25" customHeight="1" x14ac:dyDescent="0.15">
      <c r="A1087" s="3">
        <v>2160219</v>
      </c>
      <c r="B1087" s="3" t="s">
        <v>1666</v>
      </c>
      <c r="C1087" s="44">
        <v>162</v>
      </c>
    </row>
    <row r="1088" spans="1:3" ht="17.25" customHeight="1" x14ac:dyDescent="0.15">
      <c r="A1088" s="3">
        <v>2160250</v>
      </c>
      <c r="B1088" s="3" t="s">
        <v>858</v>
      </c>
      <c r="C1088" s="44"/>
    </row>
    <row r="1089" spans="1:3" ht="17.25" customHeight="1" x14ac:dyDescent="0.15">
      <c r="A1089" s="3">
        <v>2160299</v>
      </c>
      <c r="B1089" s="3" t="s">
        <v>1667</v>
      </c>
      <c r="C1089" s="44">
        <v>472</v>
      </c>
    </row>
    <row r="1090" spans="1:3" ht="17.25" customHeight="1" x14ac:dyDescent="0.15">
      <c r="A1090" s="3">
        <v>21606</v>
      </c>
      <c r="B1090" s="5" t="s">
        <v>1668</v>
      </c>
      <c r="C1090" s="42">
        <f>SUM(C1091:C1095)</f>
        <v>69</v>
      </c>
    </row>
    <row r="1091" spans="1:3" ht="17.25" customHeight="1" x14ac:dyDescent="0.15">
      <c r="A1091" s="3">
        <v>2160601</v>
      </c>
      <c r="B1091" s="3" t="s">
        <v>849</v>
      </c>
      <c r="C1091" s="44"/>
    </row>
    <row r="1092" spans="1:3" ht="17.25" customHeight="1" x14ac:dyDescent="0.15">
      <c r="A1092" s="3">
        <v>2160602</v>
      </c>
      <c r="B1092" s="3" t="s">
        <v>850</v>
      </c>
      <c r="C1092" s="44"/>
    </row>
    <row r="1093" spans="1:3" ht="17.25" customHeight="1" x14ac:dyDescent="0.15">
      <c r="A1093" s="3">
        <v>2160603</v>
      </c>
      <c r="B1093" s="3" t="s">
        <v>851</v>
      </c>
      <c r="C1093" s="44"/>
    </row>
    <row r="1094" spans="1:3" ht="17.25" customHeight="1" x14ac:dyDescent="0.15">
      <c r="A1094" s="3">
        <v>2160607</v>
      </c>
      <c r="B1094" s="3" t="s">
        <v>1669</v>
      </c>
      <c r="C1094" s="44"/>
    </row>
    <row r="1095" spans="1:3" ht="17.25" customHeight="1" x14ac:dyDescent="0.15">
      <c r="A1095" s="3">
        <v>2160699</v>
      </c>
      <c r="B1095" s="3" t="s">
        <v>1670</v>
      </c>
      <c r="C1095" s="44">
        <v>69</v>
      </c>
    </row>
    <row r="1096" spans="1:3" ht="17.25" customHeight="1" x14ac:dyDescent="0.15">
      <c r="A1096" s="3">
        <v>21699</v>
      </c>
      <c r="B1096" s="5" t="s">
        <v>1671</v>
      </c>
      <c r="C1096" s="42">
        <f>SUM(C1097:C1098)</f>
        <v>284</v>
      </c>
    </row>
    <row r="1097" spans="1:3" ht="17.25" customHeight="1" x14ac:dyDescent="0.15">
      <c r="A1097" s="3">
        <v>2169901</v>
      </c>
      <c r="B1097" s="3" t="s">
        <v>1672</v>
      </c>
      <c r="C1097" s="44">
        <v>259</v>
      </c>
    </row>
    <row r="1098" spans="1:3" ht="17.25" customHeight="1" x14ac:dyDescent="0.15">
      <c r="A1098" s="3">
        <v>2169999</v>
      </c>
      <c r="B1098" s="3" t="s">
        <v>1673</v>
      </c>
      <c r="C1098" s="44">
        <v>25</v>
      </c>
    </row>
    <row r="1099" spans="1:3" ht="17.25" customHeight="1" x14ac:dyDescent="0.15">
      <c r="A1099" s="3">
        <v>217</v>
      </c>
      <c r="B1099" s="5" t="s">
        <v>1674</v>
      </c>
      <c r="C1099" s="42">
        <f>SUM(C1100,C1107,C1117,C1123,C1126)</f>
        <v>0</v>
      </c>
    </row>
    <row r="1100" spans="1:3" ht="17.25" customHeight="1" x14ac:dyDescent="0.15">
      <c r="A1100" s="3">
        <v>21701</v>
      </c>
      <c r="B1100" s="5" t="s">
        <v>1675</v>
      </c>
      <c r="C1100" s="42">
        <f>SUM(C1101:C1106)</f>
        <v>0</v>
      </c>
    </row>
    <row r="1101" spans="1:3" ht="17.25" customHeight="1" x14ac:dyDescent="0.15">
      <c r="A1101" s="3">
        <v>2170101</v>
      </c>
      <c r="B1101" s="3" t="s">
        <v>849</v>
      </c>
      <c r="C1101" s="44"/>
    </row>
    <row r="1102" spans="1:3" ht="17.25" customHeight="1" x14ac:dyDescent="0.15">
      <c r="A1102" s="3">
        <v>2170102</v>
      </c>
      <c r="B1102" s="3" t="s">
        <v>850</v>
      </c>
      <c r="C1102" s="44"/>
    </row>
    <row r="1103" spans="1:3" ht="17.25" customHeight="1" x14ac:dyDescent="0.15">
      <c r="A1103" s="3">
        <v>2170103</v>
      </c>
      <c r="B1103" s="3" t="s">
        <v>851</v>
      </c>
      <c r="C1103" s="44"/>
    </row>
    <row r="1104" spans="1:3" ht="17.25" customHeight="1" x14ac:dyDescent="0.15">
      <c r="A1104" s="3">
        <v>2170104</v>
      </c>
      <c r="B1104" s="3" t="s">
        <v>1676</v>
      </c>
      <c r="C1104" s="44"/>
    </row>
    <row r="1105" spans="1:3" ht="17.25" customHeight="1" x14ac:dyDescent="0.15">
      <c r="A1105" s="3">
        <v>2170150</v>
      </c>
      <c r="B1105" s="3" t="s">
        <v>858</v>
      </c>
      <c r="C1105" s="44"/>
    </row>
    <row r="1106" spans="1:3" ht="17.25" customHeight="1" x14ac:dyDescent="0.15">
      <c r="A1106" s="3">
        <v>2170199</v>
      </c>
      <c r="B1106" s="3" t="s">
        <v>1677</v>
      </c>
      <c r="C1106" s="44"/>
    </row>
    <row r="1107" spans="1:3" ht="17.25" customHeight="1" x14ac:dyDescent="0.15">
      <c r="A1107" s="3">
        <v>21702</v>
      </c>
      <c r="B1107" s="5" t="s">
        <v>1678</v>
      </c>
      <c r="C1107" s="42">
        <f>SUM(C1108:C1116)</f>
        <v>0</v>
      </c>
    </row>
    <row r="1108" spans="1:3" ht="17.25" customHeight="1" x14ac:dyDescent="0.15">
      <c r="A1108" s="3">
        <v>2170201</v>
      </c>
      <c r="B1108" s="3" t="s">
        <v>1679</v>
      </c>
      <c r="C1108" s="44"/>
    </row>
    <row r="1109" spans="1:3" ht="17.25" customHeight="1" x14ac:dyDescent="0.15">
      <c r="A1109" s="3">
        <v>2170202</v>
      </c>
      <c r="B1109" s="3" t="s">
        <v>1680</v>
      </c>
      <c r="C1109" s="44"/>
    </row>
    <row r="1110" spans="1:3" ht="17.25" customHeight="1" x14ac:dyDescent="0.15">
      <c r="A1110" s="3">
        <v>2170203</v>
      </c>
      <c r="B1110" s="3" t="s">
        <v>1681</v>
      </c>
      <c r="C1110" s="44"/>
    </row>
    <row r="1111" spans="1:3" ht="17.25" customHeight="1" x14ac:dyDescent="0.15">
      <c r="A1111" s="3">
        <v>2170204</v>
      </c>
      <c r="B1111" s="3" t="s">
        <v>1682</v>
      </c>
      <c r="C1111" s="44"/>
    </row>
    <row r="1112" spans="1:3" ht="17.25" customHeight="1" x14ac:dyDescent="0.15">
      <c r="A1112" s="3">
        <v>2170205</v>
      </c>
      <c r="B1112" s="3" t="s">
        <v>1683</v>
      </c>
      <c r="C1112" s="44"/>
    </row>
    <row r="1113" spans="1:3" ht="17.25" customHeight="1" x14ac:dyDescent="0.15">
      <c r="A1113" s="3">
        <v>2170206</v>
      </c>
      <c r="B1113" s="3" t="s">
        <v>1684</v>
      </c>
      <c r="C1113" s="44"/>
    </row>
    <row r="1114" spans="1:3" ht="17.25" customHeight="1" x14ac:dyDescent="0.15">
      <c r="A1114" s="3">
        <v>2170207</v>
      </c>
      <c r="B1114" s="3" t="s">
        <v>1685</v>
      </c>
      <c r="C1114" s="44"/>
    </row>
    <row r="1115" spans="1:3" ht="17.25" customHeight="1" x14ac:dyDescent="0.15">
      <c r="A1115" s="3">
        <v>2170208</v>
      </c>
      <c r="B1115" s="3" t="s">
        <v>1686</v>
      </c>
      <c r="C1115" s="44"/>
    </row>
    <row r="1116" spans="1:3" ht="17.25" customHeight="1" x14ac:dyDescent="0.15">
      <c r="A1116" s="3">
        <v>2170299</v>
      </c>
      <c r="B1116" s="3" t="s">
        <v>1687</v>
      </c>
      <c r="C1116" s="44"/>
    </row>
    <row r="1117" spans="1:3" ht="17.25" customHeight="1" x14ac:dyDescent="0.15">
      <c r="A1117" s="3">
        <v>21703</v>
      </c>
      <c r="B1117" s="5" t="s">
        <v>1688</v>
      </c>
      <c r="C1117" s="42">
        <f>SUM(C1118:C1122)</f>
        <v>0</v>
      </c>
    </row>
    <row r="1118" spans="1:3" ht="17.25" customHeight="1" x14ac:dyDescent="0.15">
      <c r="A1118" s="3">
        <v>2170301</v>
      </c>
      <c r="B1118" s="3" t="s">
        <v>1689</v>
      </c>
      <c r="C1118" s="44"/>
    </row>
    <row r="1119" spans="1:3" ht="17.25" customHeight="1" x14ac:dyDescent="0.15">
      <c r="A1119" s="3">
        <v>2170302</v>
      </c>
      <c r="B1119" s="3" t="s">
        <v>1690</v>
      </c>
      <c r="C1119" s="44"/>
    </row>
    <row r="1120" spans="1:3" ht="17.25" customHeight="1" x14ac:dyDescent="0.15">
      <c r="A1120" s="3">
        <v>2170303</v>
      </c>
      <c r="B1120" s="3" t="s">
        <v>1691</v>
      </c>
      <c r="C1120" s="44"/>
    </row>
    <row r="1121" spans="1:3" ht="17.25" customHeight="1" x14ac:dyDescent="0.15">
      <c r="A1121" s="3">
        <v>2170304</v>
      </c>
      <c r="B1121" s="3" t="s">
        <v>1692</v>
      </c>
      <c r="C1121" s="44"/>
    </row>
    <row r="1122" spans="1:3" ht="17.25" customHeight="1" x14ac:dyDescent="0.15">
      <c r="A1122" s="3">
        <v>2170399</v>
      </c>
      <c r="B1122" s="3" t="s">
        <v>1693</v>
      </c>
      <c r="C1122" s="44"/>
    </row>
    <row r="1123" spans="1:3" ht="17.25" customHeight="1" x14ac:dyDescent="0.15">
      <c r="A1123" s="3">
        <v>21704</v>
      </c>
      <c r="B1123" s="5" t="s">
        <v>1694</v>
      </c>
      <c r="C1123" s="42">
        <f>SUM(C1124:C1125)</f>
        <v>0</v>
      </c>
    </row>
    <row r="1124" spans="1:3" ht="17.25" customHeight="1" x14ac:dyDescent="0.15">
      <c r="A1124" s="3">
        <v>2170401</v>
      </c>
      <c r="B1124" s="3" t="s">
        <v>1695</v>
      </c>
      <c r="C1124" s="44"/>
    </row>
    <row r="1125" spans="1:3" ht="17.25" customHeight="1" x14ac:dyDescent="0.15">
      <c r="A1125" s="3">
        <v>2170499</v>
      </c>
      <c r="B1125" s="3" t="s">
        <v>1696</v>
      </c>
      <c r="C1125" s="44"/>
    </row>
    <row r="1126" spans="1:3" ht="17.25" customHeight="1" x14ac:dyDescent="0.15">
      <c r="A1126" s="3">
        <v>21799</v>
      </c>
      <c r="B1126" s="5" t="s">
        <v>1697</v>
      </c>
      <c r="C1126" s="42">
        <f>SUM(C1127:C1128)</f>
        <v>0</v>
      </c>
    </row>
    <row r="1127" spans="1:3" ht="17.25" customHeight="1" x14ac:dyDescent="0.15">
      <c r="A1127" s="3">
        <v>2179902</v>
      </c>
      <c r="B1127" s="3" t="s">
        <v>1698</v>
      </c>
      <c r="C1127" s="44"/>
    </row>
    <row r="1128" spans="1:3" ht="17.25" customHeight="1" x14ac:dyDescent="0.15">
      <c r="A1128" s="3">
        <v>2179999</v>
      </c>
      <c r="B1128" s="3" t="s">
        <v>1699</v>
      </c>
      <c r="C1128" s="44"/>
    </row>
    <row r="1129" spans="1:3" ht="17.25" customHeight="1" x14ac:dyDescent="0.15">
      <c r="A1129" s="3">
        <v>219</v>
      </c>
      <c r="B1129" s="5" t="s">
        <v>1700</v>
      </c>
      <c r="C1129" s="42">
        <f>SUM(C1130:C1138)</f>
        <v>0</v>
      </c>
    </row>
    <row r="1130" spans="1:3" ht="17.25" customHeight="1" x14ac:dyDescent="0.15">
      <c r="A1130" s="3">
        <v>21901</v>
      </c>
      <c r="B1130" s="5" t="s">
        <v>1701</v>
      </c>
      <c r="C1130" s="44"/>
    </row>
    <row r="1131" spans="1:3" ht="17.25" customHeight="1" x14ac:dyDescent="0.15">
      <c r="A1131" s="3">
        <v>21902</v>
      </c>
      <c r="B1131" s="5" t="s">
        <v>1702</v>
      </c>
      <c r="C1131" s="44"/>
    </row>
    <row r="1132" spans="1:3" ht="17.25" customHeight="1" x14ac:dyDescent="0.15">
      <c r="A1132" s="3">
        <v>21903</v>
      </c>
      <c r="B1132" s="5" t="s">
        <v>1703</v>
      </c>
      <c r="C1132" s="44"/>
    </row>
    <row r="1133" spans="1:3" ht="17.25" customHeight="1" x14ac:dyDescent="0.15">
      <c r="A1133" s="3">
        <v>21904</v>
      </c>
      <c r="B1133" s="5" t="s">
        <v>1704</v>
      </c>
      <c r="C1133" s="44"/>
    </row>
    <row r="1134" spans="1:3" ht="17.25" customHeight="1" x14ac:dyDescent="0.15">
      <c r="A1134" s="3">
        <v>21905</v>
      </c>
      <c r="B1134" s="5" t="s">
        <v>1705</v>
      </c>
      <c r="C1134" s="44"/>
    </row>
    <row r="1135" spans="1:3" ht="17.25" customHeight="1" x14ac:dyDescent="0.15">
      <c r="A1135" s="3">
        <v>21906</v>
      </c>
      <c r="B1135" s="5" t="s">
        <v>1481</v>
      </c>
      <c r="C1135" s="44"/>
    </row>
    <row r="1136" spans="1:3" ht="17.25" customHeight="1" x14ac:dyDescent="0.15">
      <c r="A1136" s="3">
        <v>21907</v>
      </c>
      <c r="B1136" s="5" t="s">
        <v>1706</v>
      </c>
      <c r="C1136" s="44"/>
    </row>
    <row r="1137" spans="1:3" ht="17.25" customHeight="1" x14ac:dyDescent="0.15">
      <c r="A1137" s="3">
        <v>21908</v>
      </c>
      <c r="B1137" s="5" t="s">
        <v>1707</v>
      </c>
      <c r="C1137" s="44"/>
    </row>
    <row r="1138" spans="1:3" ht="17.25" customHeight="1" x14ac:dyDescent="0.15">
      <c r="A1138" s="3">
        <v>21999</v>
      </c>
      <c r="B1138" s="5" t="s">
        <v>1708</v>
      </c>
      <c r="C1138" s="44"/>
    </row>
    <row r="1139" spans="1:3" ht="17.25" customHeight="1" x14ac:dyDescent="0.15">
      <c r="A1139" s="3">
        <v>220</v>
      </c>
      <c r="B1139" s="5" t="s">
        <v>1709</v>
      </c>
      <c r="C1139" s="42">
        <f>SUM(C1140,C1167,C1182)</f>
        <v>4574</v>
      </c>
    </row>
    <row r="1140" spans="1:3" ht="17.25" customHeight="1" x14ac:dyDescent="0.15">
      <c r="A1140" s="3">
        <v>22001</v>
      </c>
      <c r="B1140" s="5" t="s">
        <v>1710</v>
      </c>
      <c r="C1140" s="42">
        <f>SUM(C1141:C1166)</f>
        <v>4097</v>
      </c>
    </row>
    <row r="1141" spans="1:3" ht="17.25" customHeight="1" x14ac:dyDescent="0.15">
      <c r="A1141" s="3">
        <v>2200101</v>
      </c>
      <c r="B1141" s="3" t="s">
        <v>849</v>
      </c>
      <c r="C1141" s="44">
        <v>1912</v>
      </c>
    </row>
    <row r="1142" spans="1:3" ht="17.25" customHeight="1" x14ac:dyDescent="0.15">
      <c r="A1142" s="3">
        <v>2200102</v>
      </c>
      <c r="B1142" s="3" t="s">
        <v>850</v>
      </c>
      <c r="C1142" s="44"/>
    </row>
    <row r="1143" spans="1:3" ht="17.25" customHeight="1" x14ac:dyDescent="0.15">
      <c r="A1143" s="3">
        <v>2200103</v>
      </c>
      <c r="B1143" s="3" t="s">
        <v>851</v>
      </c>
      <c r="C1143" s="44"/>
    </row>
    <row r="1144" spans="1:3" ht="17.25" customHeight="1" x14ac:dyDescent="0.15">
      <c r="A1144" s="3">
        <v>2200104</v>
      </c>
      <c r="B1144" s="3" t="s">
        <v>1711</v>
      </c>
      <c r="C1144" s="44">
        <v>80</v>
      </c>
    </row>
    <row r="1145" spans="1:3" ht="17.25" customHeight="1" x14ac:dyDescent="0.15">
      <c r="A1145" s="3">
        <v>2200106</v>
      </c>
      <c r="B1145" s="3" t="s">
        <v>1712</v>
      </c>
      <c r="C1145" s="44">
        <v>699</v>
      </c>
    </row>
    <row r="1146" spans="1:3" ht="17.25" customHeight="1" x14ac:dyDescent="0.15">
      <c r="A1146" s="3">
        <v>2200107</v>
      </c>
      <c r="B1146" s="3" t="s">
        <v>1713</v>
      </c>
      <c r="C1146" s="44"/>
    </row>
    <row r="1147" spans="1:3" ht="17.25" customHeight="1" x14ac:dyDescent="0.15">
      <c r="A1147" s="3">
        <v>2200108</v>
      </c>
      <c r="B1147" s="3" t="s">
        <v>1714</v>
      </c>
      <c r="C1147" s="44"/>
    </row>
    <row r="1148" spans="1:3" ht="17.25" customHeight="1" x14ac:dyDescent="0.15">
      <c r="A1148" s="3">
        <v>2200109</v>
      </c>
      <c r="B1148" s="3" t="s">
        <v>1715</v>
      </c>
      <c r="C1148" s="44"/>
    </row>
    <row r="1149" spans="1:3" ht="17.25" customHeight="1" x14ac:dyDescent="0.15">
      <c r="A1149" s="3">
        <v>2200112</v>
      </c>
      <c r="B1149" s="3" t="s">
        <v>1716</v>
      </c>
      <c r="C1149" s="44"/>
    </row>
    <row r="1150" spans="1:3" ht="17.25" customHeight="1" x14ac:dyDescent="0.15">
      <c r="A1150" s="3">
        <v>2200113</v>
      </c>
      <c r="B1150" s="3" t="s">
        <v>1717</v>
      </c>
      <c r="C1150" s="44"/>
    </row>
    <row r="1151" spans="1:3" ht="17.25" customHeight="1" x14ac:dyDescent="0.15">
      <c r="A1151" s="3">
        <v>2200114</v>
      </c>
      <c r="B1151" s="3" t="s">
        <v>1718</v>
      </c>
      <c r="C1151" s="44">
        <v>11</v>
      </c>
    </row>
    <row r="1152" spans="1:3" ht="17.25" customHeight="1" x14ac:dyDescent="0.15">
      <c r="A1152" s="3">
        <v>2200115</v>
      </c>
      <c r="B1152" s="3" t="s">
        <v>1719</v>
      </c>
      <c r="C1152" s="44"/>
    </row>
    <row r="1153" spans="1:3" ht="17.25" customHeight="1" x14ac:dyDescent="0.15">
      <c r="A1153" s="3">
        <v>2200116</v>
      </c>
      <c r="B1153" s="3" t="s">
        <v>1720</v>
      </c>
      <c r="C1153" s="44"/>
    </row>
    <row r="1154" spans="1:3" ht="17.25" customHeight="1" x14ac:dyDescent="0.15">
      <c r="A1154" s="3">
        <v>2200119</v>
      </c>
      <c r="B1154" s="3" t="s">
        <v>1721</v>
      </c>
      <c r="C1154" s="44"/>
    </row>
    <row r="1155" spans="1:3" ht="17.25" customHeight="1" x14ac:dyDescent="0.15">
      <c r="A1155" s="3">
        <v>2200120</v>
      </c>
      <c r="B1155" s="3" t="s">
        <v>1722</v>
      </c>
      <c r="C1155" s="44"/>
    </row>
    <row r="1156" spans="1:3" ht="17.25" customHeight="1" x14ac:dyDescent="0.15">
      <c r="A1156" s="3">
        <v>2200121</v>
      </c>
      <c r="B1156" s="3" t="s">
        <v>1723</v>
      </c>
      <c r="C1156" s="44"/>
    </row>
    <row r="1157" spans="1:3" ht="17.25" customHeight="1" x14ac:dyDescent="0.15">
      <c r="A1157" s="3">
        <v>2200122</v>
      </c>
      <c r="B1157" s="3" t="s">
        <v>1724</v>
      </c>
      <c r="C1157" s="44"/>
    </row>
    <row r="1158" spans="1:3" ht="17.25" customHeight="1" x14ac:dyDescent="0.15">
      <c r="A1158" s="3">
        <v>2200123</v>
      </c>
      <c r="B1158" s="3" t="s">
        <v>1725</v>
      </c>
      <c r="C1158" s="44"/>
    </row>
    <row r="1159" spans="1:3" ht="17.25" customHeight="1" x14ac:dyDescent="0.15">
      <c r="A1159" s="3">
        <v>2200124</v>
      </c>
      <c r="B1159" s="3" t="s">
        <v>1726</v>
      </c>
      <c r="C1159" s="44"/>
    </row>
    <row r="1160" spans="1:3" ht="17.25" customHeight="1" x14ac:dyDescent="0.15">
      <c r="A1160" s="3">
        <v>2200125</v>
      </c>
      <c r="B1160" s="3" t="s">
        <v>1727</v>
      </c>
      <c r="C1160" s="44"/>
    </row>
    <row r="1161" spans="1:3" ht="17.25" customHeight="1" x14ac:dyDescent="0.15">
      <c r="A1161" s="3">
        <v>2200126</v>
      </c>
      <c r="B1161" s="3" t="s">
        <v>1728</v>
      </c>
      <c r="C1161" s="44"/>
    </row>
    <row r="1162" spans="1:3" ht="17.25" customHeight="1" x14ac:dyDescent="0.15">
      <c r="A1162" s="3">
        <v>2200127</v>
      </c>
      <c r="B1162" s="3" t="s">
        <v>1729</v>
      </c>
      <c r="C1162" s="44"/>
    </row>
    <row r="1163" spans="1:3" ht="17.25" customHeight="1" x14ac:dyDescent="0.15">
      <c r="A1163" s="3">
        <v>2200128</v>
      </c>
      <c r="B1163" s="3" t="s">
        <v>1730</v>
      </c>
      <c r="C1163" s="44"/>
    </row>
    <row r="1164" spans="1:3" ht="17.25" customHeight="1" x14ac:dyDescent="0.15">
      <c r="A1164" s="3">
        <v>2200129</v>
      </c>
      <c r="B1164" s="3" t="s">
        <v>1731</v>
      </c>
      <c r="C1164" s="44"/>
    </row>
    <row r="1165" spans="1:3" ht="17.25" customHeight="1" x14ac:dyDescent="0.15">
      <c r="A1165" s="3">
        <v>2200150</v>
      </c>
      <c r="B1165" s="3" t="s">
        <v>858</v>
      </c>
      <c r="C1165" s="44">
        <v>727</v>
      </c>
    </row>
    <row r="1166" spans="1:3" ht="17.25" customHeight="1" x14ac:dyDescent="0.15">
      <c r="A1166" s="3">
        <v>2200199</v>
      </c>
      <c r="B1166" s="3" t="s">
        <v>1732</v>
      </c>
      <c r="C1166" s="44">
        <v>668</v>
      </c>
    </row>
    <row r="1167" spans="1:3" ht="17.25" customHeight="1" x14ac:dyDescent="0.15">
      <c r="A1167" s="3">
        <v>22005</v>
      </c>
      <c r="B1167" s="5" t="s">
        <v>1733</v>
      </c>
      <c r="C1167" s="42">
        <f>SUM(C1168:C1181)</f>
        <v>55</v>
      </c>
    </row>
    <row r="1168" spans="1:3" ht="17.25" customHeight="1" x14ac:dyDescent="0.15">
      <c r="A1168" s="3">
        <v>2200501</v>
      </c>
      <c r="B1168" s="3" t="s">
        <v>849</v>
      </c>
      <c r="C1168" s="44"/>
    </row>
    <row r="1169" spans="1:3" ht="17.25" customHeight="1" x14ac:dyDescent="0.15">
      <c r="A1169" s="3">
        <v>2200502</v>
      </c>
      <c r="B1169" s="3" t="s">
        <v>850</v>
      </c>
      <c r="C1169" s="44"/>
    </row>
    <row r="1170" spans="1:3" ht="17.25" customHeight="1" x14ac:dyDescent="0.15">
      <c r="A1170" s="3">
        <v>2200503</v>
      </c>
      <c r="B1170" s="3" t="s">
        <v>851</v>
      </c>
      <c r="C1170" s="44"/>
    </row>
    <row r="1171" spans="1:3" ht="17.25" customHeight="1" x14ac:dyDescent="0.15">
      <c r="A1171" s="3">
        <v>2200504</v>
      </c>
      <c r="B1171" s="3" t="s">
        <v>1734</v>
      </c>
      <c r="C1171" s="44"/>
    </row>
    <row r="1172" spans="1:3" ht="17.25" customHeight="1" x14ac:dyDescent="0.15">
      <c r="A1172" s="3">
        <v>2200506</v>
      </c>
      <c r="B1172" s="3" t="s">
        <v>1735</v>
      </c>
      <c r="C1172" s="44"/>
    </row>
    <row r="1173" spans="1:3" ht="17.25" customHeight="1" x14ac:dyDescent="0.15">
      <c r="A1173" s="3">
        <v>2200507</v>
      </c>
      <c r="B1173" s="3" t="s">
        <v>1736</v>
      </c>
      <c r="C1173" s="44"/>
    </row>
    <row r="1174" spans="1:3" ht="17.25" customHeight="1" x14ac:dyDescent="0.15">
      <c r="A1174" s="3">
        <v>2200508</v>
      </c>
      <c r="B1174" s="3" t="s">
        <v>1737</v>
      </c>
      <c r="C1174" s="44">
        <v>55</v>
      </c>
    </row>
    <row r="1175" spans="1:3" ht="17.25" customHeight="1" x14ac:dyDescent="0.15">
      <c r="A1175" s="3">
        <v>2200509</v>
      </c>
      <c r="B1175" s="3" t="s">
        <v>1738</v>
      </c>
      <c r="C1175" s="44"/>
    </row>
    <row r="1176" spans="1:3" ht="17.25" customHeight="1" x14ac:dyDescent="0.15">
      <c r="A1176" s="3">
        <v>2200510</v>
      </c>
      <c r="B1176" s="3" t="s">
        <v>1739</v>
      </c>
      <c r="C1176" s="44"/>
    </row>
    <row r="1177" spans="1:3" ht="17.25" customHeight="1" x14ac:dyDescent="0.15">
      <c r="A1177" s="3">
        <v>2200511</v>
      </c>
      <c r="B1177" s="3" t="s">
        <v>1740</v>
      </c>
      <c r="C1177" s="44"/>
    </row>
    <row r="1178" spans="1:3" ht="17.25" customHeight="1" x14ac:dyDescent="0.15">
      <c r="A1178" s="3">
        <v>2200512</v>
      </c>
      <c r="B1178" s="3" t="s">
        <v>1741</v>
      </c>
      <c r="C1178" s="44"/>
    </row>
    <row r="1179" spans="1:3" ht="17.25" customHeight="1" x14ac:dyDescent="0.15">
      <c r="A1179" s="3">
        <v>2200513</v>
      </c>
      <c r="B1179" s="3" t="s">
        <v>1742</v>
      </c>
      <c r="C1179" s="44"/>
    </row>
    <row r="1180" spans="1:3" ht="17.25" customHeight="1" x14ac:dyDescent="0.15">
      <c r="A1180" s="3">
        <v>2200514</v>
      </c>
      <c r="B1180" s="3" t="s">
        <v>1743</v>
      </c>
      <c r="C1180" s="44"/>
    </row>
    <row r="1181" spans="1:3" ht="17.25" customHeight="1" x14ac:dyDescent="0.15">
      <c r="A1181" s="3">
        <v>2200599</v>
      </c>
      <c r="B1181" s="3" t="s">
        <v>1744</v>
      </c>
      <c r="C1181" s="44"/>
    </row>
    <row r="1182" spans="1:3" ht="17.25" customHeight="1" x14ac:dyDescent="0.15">
      <c r="A1182" s="3">
        <v>22099</v>
      </c>
      <c r="B1182" s="5" t="s">
        <v>1745</v>
      </c>
      <c r="C1182" s="42">
        <f>C1183</f>
        <v>422</v>
      </c>
    </row>
    <row r="1183" spans="1:3" ht="17.25" customHeight="1" x14ac:dyDescent="0.15">
      <c r="A1183" s="3">
        <v>2209999</v>
      </c>
      <c r="B1183" s="3" t="s">
        <v>1746</v>
      </c>
      <c r="C1183" s="44">
        <v>422</v>
      </c>
    </row>
    <row r="1184" spans="1:3" ht="17.25" customHeight="1" x14ac:dyDescent="0.15">
      <c r="A1184" s="3">
        <v>221</v>
      </c>
      <c r="B1184" s="5" t="s">
        <v>1747</v>
      </c>
      <c r="C1184" s="42">
        <f>SUM(C1185,C1197,C1201)</f>
        <v>19144</v>
      </c>
    </row>
    <row r="1185" spans="1:3" ht="17.25" customHeight="1" x14ac:dyDescent="0.15">
      <c r="A1185" s="3">
        <v>22101</v>
      </c>
      <c r="B1185" s="5" t="s">
        <v>1748</v>
      </c>
      <c r="C1185" s="42">
        <f>SUM(C1186:C1196)</f>
        <v>8220</v>
      </c>
    </row>
    <row r="1186" spans="1:3" ht="17.25" customHeight="1" x14ac:dyDescent="0.15">
      <c r="A1186" s="3">
        <v>2210101</v>
      </c>
      <c r="B1186" s="3" t="s">
        <v>1749</v>
      </c>
      <c r="C1186" s="44"/>
    </row>
    <row r="1187" spans="1:3" ht="17.25" customHeight="1" x14ac:dyDescent="0.15">
      <c r="A1187" s="3">
        <v>2210102</v>
      </c>
      <c r="B1187" s="3" t="s">
        <v>1750</v>
      </c>
      <c r="C1187" s="44"/>
    </row>
    <row r="1188" spans="1:3" ht="17.25" customHeight="1" x14ac:dyDescent="0.15">
      <c r="A1188" s="3">
        <v>2210103</v>
      </c>
      <c r="B1188" s="3" t="s">
        <v>1751</v>
      </c>
      <c r="C1188" s="44">
        <v>4485</v>
      </c>
    </row>
    <row r="1189" spans="1:3" ht="17.25" customHeight="1" x14ac:dyDescent="0.15">
      <c r="A1189" s="3">
        <v>2210104</v>
      </c>
      <c r="B1189" s="3" t="s">
        <v>1752</v>
      </c>
      <c r="C1189" s="44"/>
    </row>
    <row r="1190" spans="1:3" ht="17.25" customHeight="1" x14ac:dyDescent="0.15">
      <c r="A1190" s="3">
        <v>2210105</v>
      </c>
      <c r="B1190" s="3" t="s">
        <v>1753</v>
      </c>
      <c r="C1190" s="44">
        <v>202</v>
      </c>
    </row>
    <row r="1191" spans="1:3" ht="17.25" customHeight="1" x14ac:dyDescent="0.15">
      <c r="A1191" s="3">
        <v>2210106</v>
      </c>
      <c r="B1191" s="3" t="s">
        <v>1754</v>
      </c>
      <c r="C1191" s="44">
        <v>309</v>
      </c>
    </row>
    <row r="1192" spans="1:3" ht="17.25" customHeight="1" x14ac:dyDescent="0.15">
      <c r="A1192" s="3">
        <v>2210107</v>
      </c>
      <c r="B1192" s="3" t="s">
        <v>1755</v>
      </c>
      <c r="C1192" s="44"/>
    </row>
    <row r="1193" spans="1:3" ht="17.25" customHeight="1" x14ac:dyDescent="0.15">
      <c r="A1193" s="3">
        <v>2210108</v>
      </c>
      <c r="B1193" s="3" t="s">
        <v>1756</v>
      </c>
      <c r="C1193" s="44">
        <v>1733</v>
      </c>
    </row>
    <row r="1194" spans="1:3" ht="17.25" customHeight="1" x14ac:dyDescent="0.15">
      <c r="A1194" s="3">
        <v>2210109</v>
      </c>
      <c r="B1194" s="3" t="s">
        <v>1757</v>
      </c>
      <c r="C1194" s="44"/>
    </row>
    <row r="1195" spans="1:3" ht="17.25" customHeight="1" x14ac:dyDescent="0.15">
      <c r="A1195" s="3">
        <v>2210110</v>
      </c>
      <c r="B1195" s="3" t="s">
        <v>1758</v>
      </c>
      <c r="C1195" s="44">
        <v>14</v>
      </c>
    </row>
    <row r="1196" spans="1:3" ht="17.25" customHeight="1" x14ac:dyDescent="0.15">
      <c r="A1196" s="3">
        <v>2210199</v>
      </c>
      <c r="B1196" s="3" t="s">
        <v>1759</v>
      </c>
      <c r="C1196" s="44">
        <v>1477</v>
      </c>
    </row>
    <row r="1197" spans="1:3" ht="17.25" customHeight="1" x14ac:dyDescent="0.15">
      <c r="A1197" s="3">
        <v>22102</v>
      </c>
      <c r="B1197" s="5" t="s">
        <v>1760</v>
      </c>
      <c r="C1197" s="42">
        <f>SUM(C1198:C1200)</f>
        <v>10138</v>
      </c>
    </row>
    <row r="1198" spans="1:3" ht="17.25" customHeight="1" x14ac:dyDescent="0.15">
      <c r="A1198" s="3">
        <v>2210201</v>
      </c>
      <c r="B1198" s="3" t="s">
        <v>1761</v>
      </c>
      <c r="C1198" s="44">
        <v>10138</v>
      </c>
    </row>
    <row r="1199" spans="1:3" ht="17.25" customHeight="1" x14ac:dyDescent="0.15">
      <c r="A1199" s="3">
        <v>2210202</v>
      </c>
      <c r="B1199" s="3" t="s">
        <v>1762</v>
      </c>
      <c r="C1199" s="44"/>
    </row>
    <row r="1200" spans="1:3" ht="17.25" customHeight="1" x14ac:dyDescent="0.15">
      <c r="A1200" s="3">
        <v>2210203</v>
      </c>
      <c r="B1200" s="3" t="s">
        <v>1763</v>
      </c>
      <c r="C1200" s="44"/>
    </row>
    <row r="1201" spans="1:3" ht="17.25" customHeight="1" x14ac:dyDescent="0.15">
      <c r="A1201" s="3">
        <v>22103</v>
      </c>
      <c r="B1201" s="5" t="s">
        <v>1764</v>
      </c>
      <c r="C1201" s="42">
        <f>SUM(C1202:C1204)</f>
        <v>786</v>
      </c>
    </row>
    <row r="1202" spans="1:3" ht="17.25" customHeight="1" x14ac:dyDescent="0.15">
      <c r="A1202" s="3">
        <v>2210301</v>
      </c>
      <c r="B1202" s="3" t="s">
        <v>1765</v>
      </c>
      <c r="C1202" s="44"/>
    </row>
    <row r="1203" spans="1:3" ht="17.25" customHeight="1" x14ac:dyDescent="0.15">
      <c r="A1203" s="3">
        <v>2210302</v>
      </c>
      <c r="B1203" s="3" t="s">
        <v>1766</v>
      </c>
      <c r="C1203" s="44"/>
    </row>
    <row r="1204" spans="1:3" ht="17.25" customHeight="1" x14ac:dyDescent="0.15">
      <c r="A1204" s="3">
        <v>2210399</v>
      </c>
      <c r="B1204" s="3" t="s">
        <v>1767</v>
      </c>
      <c r="C1204" s="44">
        <v>786</v>
      </c>
    </row>
    <row r="1205" spans="1:3" ht="17.25" customHeight="1" x14ac:dyDescent="0.15">
      <c r="A1205" s="3">
        <v>222</v>
      </c>
      <c r="B1205" s="5" t="s">
        <v>1768</v>
      </c>
      <c r="C1205" s="42">
        <f>SUM(C1206,C1224,C1230,C1236)</f>
        <v>759</v>
      </c>
    </row>
    <row r="1206" spans="1:3" ht="17.25" customHeight="1" x14ac:dyDescent="0.15">
      <c r="A1206" s="3">
        <v>22201</v>
      </c>
      <c r="B1206" s="5" t="s">
        <v>1769</v>
      </c>
      <c r="C1206" s="42">
        <f>SUM(C1207:C1223)</f>
        <v>527</v>
      </c>
    </row>
    <row r="1207" spans="1:3" ht="17.25" customHeight="1" x14ac:dyDescent="0.15">
      <c r="A1207" s="3">
        <v>2220101</v>
      </c>
      <c r="B1207" s="3" t="s">
        <v>849</v>
      </c>
      <c r="C1207" s="44"/>
    </row>
    <row r="1208" spans="1:3" ht="17.25" customHeight="1" x14ac:dyDescent="0.15">
      <c r="A1208" s="3">
        <v>2220102</v>
      </c>
      <c r="B1208" s="3" t="s">
        <v>850</v>
      </c>
      <c r="C1208" s="44"/>
    </row>
    <row r="1209" spans="1:3" ht="17.25" customHeight="1" x14ac:dyDescent="0.15">
      <c r="A1209" s="3">
        <v>2220103</v>
      </c>
      <c r="B1209" s="3" t="s">
        <v>851</v>
      </c>
      <c r="C1209" s="44"/>
    </row>
    <row r="1210" spans="1:3" ht="17.25" customHeight="1" x14ac:dyDescent="0.15">
      <c r="A1210" s="3">
        <v>2220104</v>
      </c>
      <c r="B1210" s="3" t="s">
        <v>1770</v>
      </c>
      <c r="C1210" s="44"/>
    </row>
    <row r="1211" spans="1:3" ht="17.25" customHeight="1" x14ac:dyDescent="0.15">
      <c r="A1211" s="3">
        <v>2220105</v>
      </c>
      <c r="B1211" s="3" t="s">
        <v>1771</v>
      </c>
      <c r="C1211" s="44"/>
    </row>
    <row r="1212" spans="1:3" ht="17.25" customHeight="1" x14ac:dyDescent="0.15">
      <c r="A1212" s="3">
        <v>2220106</v>
      </c>
      <c r="B1212" s="3" t="s">
        <v>1772</v>
      </c>
      <c r="C1212" s="44"/>
    </row>
    <row r="1213" spans="1:3" ht="17.25" customHeight="1" x14ac:dyDescent="0.15">
      <c r="A1213" s="3">
        <v>2220107</v>
      </c>
      <c r="B1213" s="3" t="s">
        <v>1773</v>
      </c>
      <c r="C1213" s="44"/>
    </row>
    <row r="1214" spans="1:3" ht="17.25" customHeight="1" x14ac:dyDescent="0.15">
      <c r="A1214" s="3">
        <v>2220112</v>
      </c>
      <c r="B1214" s="3" t="s">
        <v>1774</v>
      </c>
      <c r="C1214" s="44"/>
    </row>
    <row r="1215" spans="1:3" ht="17.25" customHeight="1" x14ac:dyDescent="0.15">
      <c r="A1215" s="3">
        <v>2220113</v>
      </c>
      <c r="B1215" s="3" t="s">
        <v>1775</v>
      </c>
      <c r="C1215" s="44"/>
    </row>
    <row r="1216" spans="1:3" ht="17.25" customHeight="1" x14ac:dyDescent="0.15">
      <c r="A1216" s="3">
        <v>2220114</v>
      </c>
      <c r="B1216" s="3" t="s">
        <v>1776</v>
      </c>
      <c r="C1216" s="44"/>
    </row>
    <row r="1217" spans="1:3" ht="17.25" customHeight="1" x14ac:dyDescent="0.15">
      <c r="A1217" s="3">
        <v>2220115</v>
      </c>
      <c r="B1217" s="3" t="s">
        <v>1777</v>
      </c>
      <c r="C1217" s="44">
        <v>139</v>
      </c>
    </row>
    <row r="1218" spans="1:3" ht="17.25" customHeight="1" x14ac:dyDescent="0.15">
      <c r="A1218" s="3">
        <v>2220118</v>
      </c>
      <c r="B1218" s="3" t="s">
        <v>1778</v>
      </c>
      <c r="C1218" s="44"/>
    </row>
    <row r="1219" spans="1:3" ht="17.25" customHeight="1" x14ac:dyDescent="0.15">
      <c r="A1219" s="3">
        <v>2220119</v>
      </c>
      <c r="B1219" s="3" t="s">
        <v>1779</v>
      </c>
      <c r="C1219" s="44"/>
    </row>
    <row r="1220" spans="1:3" ht="17.25" customHeight="1" x14ac:dyDescent="0.15">
      <c r="A1220" s="3">
        <v>2220120</v>
      </c>
      <c r="B1220" s="3" t="s">
        <v>1780</v>
      </c>
      <c r="C1220" s="44"/>
    </row>
    <row r="1221" spans="1:3" ht="17.25" customHeight="1" x14ac:dyDescent="0.15">
      <c r="A1221" s="3">
        <v>2220121</v>
      </c>
      <c r="B1221" s="3" t="s">
        <v>1781</v>
      </c>
      <c r="C1221" s="44"/>
    </row>
    <row r="1222" spans="1:3" ht="17.25" customHeight="1" x14ac:dyDescent="0.15">
      <c r="A1222" s="3">
        <v>2220150</v>
      </c>
      <c r="B1222" s="3" t="s">
        <v>858</v>
      </c>
      <c r="C1222" s="44"/>
    </row>
    <row r="1223" spans="1:3" ht="17.25" customHeight="1" x14ac:dyDescent="0.15">
      <c r="A1223" s="3">
        <v>2220199</v>
      </c>
      <c r="B1223" s="3" t="s">
        <v>1782</v>
      </c>
      <c r="C1223" s="44">
        <v>388</v>
      </c>
    </row>
    <row r="1224" spans="1:3" ht="17.25" customHeight="1" x14ac:dyDescent="0.15">
      <c r="A1224" s="3">
        <v>22203</v>
      </c>
      <c r="B1224" s="5" t="s">
        <v>1783</v>
      </c>
      <c r="C1224" s="42">
        <f>SUM(C1225:C1229)</f>
        <v>0</v>
      </c>
    </row>
    <row r="1225" spans="1:3" ht="17.25" customHeight="1" x14ac:dyDescent="0.15">
      <c r="A1225" s="3">
        <v>2220301</v>
      </c>
      <c r="B1225" s="3" t="s">
        <v>1784</v>
      </c>
      <c r="C1225" s="44"/>
    </row>
    <row r="1226" spans="1:3" ht="17.25" customHeight="1" x14ac:dyDescent="0.15">
      <c r="A1226" s="3">
        <v>2220303</v>
      </c>
      <c r="B1226" s="3" t="s">
        <v>1785</v>
      </c>
      <c r="C1226" s="44"/>
    </row>
    <row r="1227" spans="1:3" ht="17.25" customHeight="1" x14ac:dyDescent="0.15">
      <c r="A1227" s="3">
        <v>2220304</v>
      </c>
      <c r="B1227" s="3" t="s">
        <v>1786</v>
      </c>
      <c r="C1227" s="44"/>
    </row>
    <row r="1228" spans="1:3" ht="17.25" customHeight="1" x14ac:dyDescent="0.15">
      <c r="A1228" s="3">
        <v>2220305</v>
      </c>
      <c r="B1228" s="3" t="s">
        <v>1787</v>
      </c>
      <c r="C1228" s="44"/>
    </row>
    <row r="1229" spans="1:3" ht="17.25" customHeight="1" x14ac:dyDescent="0.15">
      <c r="A1229" s="3">
        <v>2220399</v>
      </c>
      <c r="B1229" s="3" t="s">
        <v>1788</v>
      </c>
      <c r="C1229" s="44"/>
    </row>
    <row r="1230" spans="1:3" ht="17.25" customHeight="1" x14ac:dyDescent="0.15">
      <c r="A1230" s="3">
        <v>22204</v>
      </c>
      <c r="B1230" s="5" t="s">
        <v>1789</v>
      </c>
      <c r="C1230" s="42">
        <f>SUM(C1231:C1235)</f>
        <v>232</v>
      </c>
    </row>
    <row r="1231" spans="1:3" ht="17.25" customHeight="1" x14ac:dyDescent="0.15">
      <c r="A1231" s="3">
        <v>2220401</v>
      </c>
      <c r="B1231" s="3" t="s">
        <v>1790</v>
      </c>
      <c r="C1231" s="44"/>
    </row>
    <row r="1232" spans="1:3" ht="17.25" customHeight="1" x14ac:dyDescent="0.15">
      <c r="A1232" s="3">
        <v>2220402</v>
      </c>
      <c r="B1232" s="3" t="s">
        <v>1791</v>
      </c>
      <c r="C1232" s="44"/>
    </row>
    <row r="1233" spans="1:3" ht="17.25" customHeight="1" x14ac:dyDescent="0.15">
      <c r="A1233" s="3">
        <v>2220403</v>
      </c>
      <c r="B1233" s="3" t="s">
        <v>1792</v>
      </c>
      <c r="C1233" s="44"/>
    </row>
    <row r="1234" spans="1:3" ht="17.25" customHeight="1" x14ac:dyDescent="0.15">
      <c r="A1234" s="3">
        <v>2220404</v>
      </c>
      <c r="B1234" s="3" t="s">
        <v>1793</v>
      </c>
      <c r="C1234" s="44"/>
    </row>
    <row r="1235" spans="1:3" ht="17.25" customHeight="1" x14ac:dyDescent="0.15">
      <c r="A1235" s="3">
        <v>2220499</v>
      </c>
      <c r="B1235" s="3" t="s">
        <v>1794</v>
      </c>
      <c r="C1235" s="44">
        <v>232</v>
      </c>
    </row>
    <row r="1236" spans="1:3" ht="17.25" customHeight="1" x14ac:dyDescent="0.15">
      <c r="A1236" s="3">
        <v>22205</v>
      </c>
      <c r="B1236" s="5" t="s">
        <v>1795</v>
      </c>
      <c r="C1236" s="42">
        <f>SUM(C1237:C1248)</f>
        <v>0</v>
      </c>
    </row>
    <row r="1237" spans="1:3" ht="17.25" customHeight="1" x14ac:dyDescent="0.15">
      <c r="A1237" s="3">
        <v>2220501</v>
      </c>
      <c r="B1237" s="3" t="s">
        <v>1796</v>
      </c>
      <c r="C1237" s="44"/>
    </row>
    <row r="1238" spans="1:3" ht="17.25" customHeight="1" x14ac:dyDescent="0.15">
      <c r="A1238" s="3">
        <v>2220502</v>
      </c>
      <c r="B1238" s="3" t="s">
        <v>1797</v>
      </c>
      <c r="C1238" s="44"/>
    </row>
    <row r="1239" spans="1:3" ht="17.25" customHeight="1" x14ac:dyDescent="0.15">
      <c r="A1239" s="3">
        <v>2220503</v>
      </c>
      <c r="B1239" s="3" t="s">
        <v>1798</v>
      </c>
      <c r="C1239" s="44"/>
    </row>
    <row r="1240" spans="1:3" ht="17.25" customHeight="1" x14ac:dyDescent="0.15">
      <c r="A1240" s="3">
        <v>2220504</v>
      </c>
      <c r="B1240" s="3" t="s">
        <v>1799</v>
      </c>
      <c r="C1240" s="44"/>
    </row>
    <row r="1241" spans="1:3" ht="17.25" customHeight="1" x14ac:dyDescent="0.15">
      <c r="A1241" s="3">
        <v>2220505</v>
      </c>
      <c r="B1241" s="3" t="s">
        <v>1800</v>
      </c>
      <c r="C1241" s="44"/>
    </row>
    <row r="1242" spans="1:3" ht="17.25" customHeight="1" x14ac:dyDescent="0.15">
      <c r="A1242" s="3">
        <v>2220506</v>
      </c>
      <c r="B1242" s="3" t="s">
        <v>1801</v>
      </c>
      <c r="C1242" s="44"/>
    </row>
    <row r="1243" spans="1:3" ht="17.25" customHeight="1" x14ac:dyDescent="0.15">
      <c r="A1243" s="3">
        <v>2220507</v>
      </c>
      <c r="B1243" s="3" t="s">
        <v>1802</v>
      </c>
      <c r="C1243" s="44"/>
    </row>
    <row r="1244" spans="1:3" ht="17.25" customHeight="1" x14ac:dyDescent="0.15">
      <c r="A1244" s="3">
        <v>2220508</v>
      </c>
      <c r="B1244" s="3" t="s">
        <v>1803</v>
      </c>
      <c r="C1244" s="44"/>
    </row>
    <row r="1245" spans="1:3" ht="17.25" customHeight="1" x14ac:dyDescent="0.15">
      <c r="A1245" s="3">
        <v>2220509</v>
      </c>
      <c r="B1245" s="3" t="s">
        <v>1804</v>
      </c>
      <c r="C1245" s="44"/>
    </row>
    <row r="1246" spans="1:3" ht="17.25" customHeight="1" x14ac:dyDescent="0.15">
      <c r="A1246" s="3">
        <v>2220510</v>
      </c>
      <c r="B1246" s="3" t="s">
        <v>1805</v>
      </c>
      <c r="C1246" s="44"/>
    </row>
    <row r="1247" spans="1:3" ht="17.25" customHeight="1" x14ac:dyDescent="0.15">
      <c r="A1247" s="3">
        <v>2220511</v>
      </c>
      <c r="B1247" s="3" t="s">
        <v>1806</v>
      </c>
      <c r="C1247" s="44"/>
    </row>
    <row r="1248" spans="1:3" ht="17.25" customHeight="1" x14ac:dyDescent="0.15">
      <c r="A1248" s="3">
        <v>2220599</v>
      </c>
      <c r="B1248" s="3" t="s">
        <v>1807</v>
      </c>
      <c r="C1248" s="44"/>
    </row>
    <row r="1249" spans="1:3" ht="17.25" customHeight="1" x14ac:dyDescent="0.15">
      <c r="A1249" s="3">
        <v>224</v>
      </c>
      <c r="B1249" s="5" t="s">
        <v>1808</v>
      </c>
      <c r="C1249" s="42">
        <f>SUM(C1250,C1261,C1268,C1276,C1289,C1293,C1297)</f>
        <v>5778</v>
      </c>
    </row>
    <row r="1250" spans="1:3" ht="17.25" customHeight="1" x14ac:dyDescent="0.15">
      <c r="A1250" s="3">
        <v>22401</v>
      </c>
      <c r="B1250" s="5" t="s">
        <v>1809</v>
      </c>
      <c r="C1250" s="42">
        <f>SUM(C1251:C1260)</f>
        <v>2860</v>
      </c>
    </row>
    <row r="1251" spans="1:3" ht="17.25" customHeight="1" x14ac:dyDescent="0.15">
      <c r="A1251" s="3">
        <v>2240101</v>
      </c>
      <c r="B1251" s="3" t="s">
        <v>849</v>
      </c>
      <c r="C1251" s="44">
        <v>559</v>
      </c>
    </row>
    <row r="1252" spans="1:3" ht="17.25" customHeight="1" x14ac:dyDescent="0.15">
      <c r="A1252" s="3">
        <v>2240102</v>
      </c>
      <c r="B1252" s="3" t="s">
        <v>850</v>
      </c>
      <c r="C1252" s="44">
        <v>93</v>
      </c>
    </row>
    <row r="1253" spans="1:3" ht="17.25" customHeight="1" x14ac:dyDescent="0.15">
      <c r="A1253" s="3">
        <v>2240103</v>
      </c>
      <c r="B1253" s="3" t="s">
        <v>851</v>
      </c>
      <c r="C1253" s="44"/>
    </row>
    <row r="1254" spans="1:3" ht="17.25" customHeight="1" x14ac:dyDescent="0.15">
      <c r="A1254" s="3">
        <v>2240104</v>
      </c>
      <c r="B1254" s="3" t="s">
        <v>1810</v>
      </c>
      <c r="C1254" s="44"/>
    </row>
    <row r="1255" spans="1:3" ht="17.25" customHeight="1" x14ac:dyDescent="0.15">
      <c r="A1255" s="3">
        <v>2240105</v>
      </c>
      <c r="B1255" s="3" t="s">
        <v>1811</v>
      </c>
      <c r="C1255" s="44"/>
    </row>
    <row r="1256" spans="1:3" ht="17.25" customHeight="1" x14ac:dyDescent="0.15">
      <c r="A1256" s="3">
        <v>2240106</v>
      </c>
      <c r="B1256" s="3" t="s">
        <v>1812</v>
      </c>
      <c r="C1256" s="44">
        <v>948</v>
      </c>
    </row>
    <row r="1257" spans="1:3" ht="17.25" customHeight="1" x14ac:dyDescent="0.15">
      <c r="A1257" s="3">
        <v>2240108</v>
      </c>
      <c r="B1257" s="3" t="s">
        <v>1813</v>
      </c>
      <c r="C1257" s="44"/>
    </row>
    <row r="1258" spans="1:3" ht="17.25" customHeight="1" x14ac:dyDescent="0.15">
      <c r="A1258" s="3">
        <v>2240109</v>
      </c>
      <c r="B1258" s="3" t="s">
        <v>1814</v>
      </c>
      <c r="C1258" s="44"/>
    </row>
    <row r="1259" spans="1:3" ht="17.25" customHeight="1" x14ac:dyDescent="0.15">
      <c r="A1259" s="3">
        <v>2240150</v>
      </c>
      <c r="B1259" s="3" t="s">
        <v>858</v>
      </c>
      <c r="C1259" s="44"/>
    </row>
    <row r="1260" spans="1:3" ht="17.25" customHeight="1" x14ac:dyDescent="0.15">
      <c r="A1260" s="3">
        <v>2240199</v>
      </c>
      <c r="B1260" s="3" t="s">
        <v>1815</v>
      </c>
      <c r="C1260" s="44">
        <v>1260</v>
      </c>
    </row>
    <row r="1261" spans="1:3" ht="17.25" customHeight="1" x14ac:dyDescent="0.15">
      <c r="A1261" s="3">
        <v>22402</v>
      </c>
      <c r="B1261" s="5" t="s">
        <v>1816</v>
      </c>
      <c r="C1261" s="42">
        <f>SUM(C1262:C1267)</f>
        <v>911</v>
      </c>
    </row>
    <row r="1262" spans="1:3" ht="17.25" customHeight="1" x14ac:dyDescent="0.15">
      <c r="A1262" s="3">
        <v>2240201</v>
      </c>
      <c r="B1262" s="3" t="s">
        <v>849</v>
      </c>
      <c r="C1262" s="44"/>
    </row>
    <row r="1263" spans="1:3" ht="17.25" customHeight="1" x14ac:dyDescent="0.15">
      <c r="A1263" s="3">
        <v>2240202</v>
      </c>
      <c r="B1263" s="3" t="s">
        <v>850</v>
      </c>
      <c r="C1263" s="44"/>
    </row>
    <row r="1264" spans="1:3" ht="17.25" customHeight="1" x14ac:dyDescent="0.15">
      <c r="A1264" s="3">
        <v>2240203</v>
      </c>
      <c r="B1264" s="3" t="s">
        <v>851</v>
      </c>
      <c r="C1264" s="44"/>
    </row>
    <row r="1265" spans="1:3" ht="17.25" customHeight="1" x14ac:dyDescent="0.15">
      <c r="A1265" s="3">
        <v>2240204</v>
      </c>
      <c r="B1265" s="3" t="s">
        <v>1817</v>
      </c>
      <c r="C1265" s="44"/>
    </row>
    <row r="1266" spans="1:3" ht="17.25" customHeight="1" x14ac:dyDescent="0.15">
      <c r="A1266" s="3">
        <v>2240250</v>
      </c>
      <c r="B1266" s="3" t="s">
        <v>858</v>
      </c>
      <c r="C1266" s="44"/>
    </row>
    <row r="1267" spans="1:3" ht="17.25" customHeight="1" x14ac:dyDescent="0.15">
      <c r="A1267" s="3">
        <v>2240299</v>
      </c>
      <c r="B1267" s="3" t="s">
        <v>1818</v>
      </c>
      <c r="C1267" s="44">
        <v>911</v>
      </c>
    </row>
    <row r="1268" spans="1:3" ht="17.25" customHeight="1" x14ac:dyDescent="0.15">
      <c r="A1268" s="3">
        <v>22404</v>
      </c>
      <c r="B1268" s="5" t="s">
        <v>1819</v>
      </c>
      <c r="C1268" s="42">
        <f>SUM(C1269:C1275)</f>
        <v>0</v>
      </c>
    </row>
    <row r="1269" spans="1:3" ht="17.25" customHeight="1" x14ac:dyDescent="0.15">
      <c r="A1269" s="3">
        <v>2240401</v>
      </c>
      <c r="B1269" s="3" t="s">
        <v>849</v>
      </c>
      <c r="C1269" s="44"/>
    </row>
    <row r="1270" spans="1:3" ht="17.25" customHeight="1" x14ac:dyDescent="0.15">
      <c r="A1270" s="3">
        <v>2240402</v>
      </c>
      <c r="B1270" s="3" t="s">
        <v>850</v>
      </c>
      <c r="C1270" s="44"/>
    </row>
    <row r="1271" spans="1:3" ht="17.25" customHeight="1" x14ac:dyDescent="0.15">
      <c r="A1271" s="3">
        <v>2240403</v>
      </c>
      <c r="B1271" s="3" t="s">
        <v>851</v>
      </c>
      <c r="C1271" s="44"/>
    </row>
    <row r="1272" spans="1:3" ht="17.25" customHeight="1" x14ac:dyDescent="0.15">
      <c r="A1272" s="3">
        <v>2240404</v>
      </c>
      <c r="B1272" s="3" t="s">
        <v>1820</v>
      </c>
      <c r="C1272" s="44"/>
    </row>
    <row r="1273" spans="1:3" ht="17.25" customHeight="1" x14ac:dyDescent="0.15">
      <c r="A1273" s="3">
        <v>2240405</v>
      </c>
      <c r="B1273" s="3" t="s">
        <v>1821</v>
      </c>
      <c r="C1273" s="44"/>
    </row>
    <row r="1274" spans="1:3" ht="17.25" customHeight="1" x14ac:dyDescent="0.15">
      <c r="A1274" s="3">
        <v>2240450</v>
      </c>
      <c r="B1274" s="3" t="s">
        <v>858</v>
      </c>
      <c r="C1274" s="44"/>
    </row>
    <row r="1275" spans="1:3" ht="17.25" customHeight="1" x14ac:dyDescent="0.15">
      <c r="A1275" s="3">
        <v>2240499</v>
      </c>
      <c r="B1275" s="3" t="s">
        <v>1822</v>
      </c>
      <c r="C1275" s="44"/>
    </row>
    <row r="1276" spans="1:3" ht="17.25" customHeight="1" x14ac:dyDescent="0.15">
      <c r="A1276" s="3">
        <v>22405</v>
      </c>
      <c r="B1276" s="5" t="s">
        <v>1823</v>
      </c>
      <c r="C1276" s="42">
        <f>SUM(C1277:C1288)</f>
        <v>1</v>
      </c>
    </row>
    <row r="1277" spans="1:3" ht="17.25" customHeight="1" x14ac:dyDescent="0.15">
      <c r="A1277" s="3">
        <v>2240501</v>
      </c>
      <c r="B1277" s="3" t="s">
        <v>849</v>
      </c>
      <c r="C1277" s="44"/>
    </row>
    <row r="1278" spans="1:3" ht="17.25" customHeight="1" x14ac:dyDescent="0.15">
      <c r="A1278" s="3">
        <v>2240502</v>
      </c>
      <c r="B1278" s="3" t="s">
        <v>850</v>
      </c>
      <c r="C1278" s="44"/>
    </row>
    <row r="1279" spans="1:3" ht="17.25" customHeight="1" x14ac:dyDescent="0.15">
      <c r="A1279" s="3">
        <v>2240503</v>
      </c>
      <c r="B1279" s="3" t="s">
        <v>851</v>
      </c>
      <c r="C1279" s="44"/>
    </row>
    <row r="1280" spans="1:3" ht="17.25" customHeight="1" x14ac:dyDescent="0.15">
      <c r="A1280" s="3">
        <v>2240504</v>
      </c>
      <c r="B1280" s="3" t="s">
        <v>1824</v>
      </c>
      <c r="C1280" s="44">
        <v>1</v>
      </c>
    </row>
    <row r="1281" spans="1:3" ht="17.25" customHeight="1" x14ac:dyDescent="0.15">
      <c r="A1281" s="3">
        <v>2240505</v>
      </c>
      <c r="B1281" s="3" t="s">
        <v>1825</v>
      </c>
      <c r="C1281" s="44"/>
    </row>
    <row r="1282" spans="1:3" ht="17.25" customHeight="1" x14ac:dyDescent="0.15">
      <c r="A1282" s="3">
        <v>2240506</v>
      </c>
      <c r="B1282" s="3" t="s">
        <v>1826</v>
      </c>
      <c r="C1282" s="44"/>
    </row>
    <row r="1283" spans="1:3" ht="17.25" customHeight="1" x14ac:dyDescent="0.15">
      <c r="A1283" s="3">
        <v>2240507</v>
      </c>
      <c r="B1283" s="3" t="s">
        <v>1827</v>
      </c>
      <c r="C1283" s="44"/>
    </row>
    <row r="1284" spans="1:3" ht="17.25" customHeight="1" x14ac:dyDescent="0.15">
      <c r="A1284" s="3">
        <v>2240508</v>
      </c>
      <c r="B1284" s="3" t="s">
        <v>1828</v>
      </c>
      <c r="C1284" s="44"/>
    </row>
    <row r="1285" spans="1:3" ht="17.25" customHeight="1" x14ac:dyDescent="0.15">
      <c r="A1285" s="3">
        <v>2240509</v>
      </c>
      <c r="B1285" s="3" t="s">
        <v>1829</v>
      </c>
      <c r="C1285" s="44"/>
    </row>
    <row r="1286" spans="1:3" ht="17.25" customHeight="1" x14ac:dyDescent="0.15">
      <c r="A1286" s="3">
        <v>2240510</v>
      </c>
      <c r="B1286" s="3" t="s">
        <v>1830</v>
      </c>
      <c r="C1286" s="44"/>
    </row>
    <row r="1287" spans="1:3" ht="17.25" customHeight="1" x14ac:dyDescent="0.15">
      <c r="A1287" s="3">
        <v>2240550</v>
      </c>
      <c r="B1287" s="3" t="s">
        <v>1831</v>
      </c>
      <c r="C1287" s="44"/>
    </row>
    <row r="1288" spans="1:3" ht="17.25" customHeight="1" x14ac:dyDescent="0.15">
      <c r="A1288" s="3">
        <v>2240599</v>
      </c>
      <c r="B1288" s="3" t="s">
        <v>1832</v>
      </c>
      <c r="C1288" s="44"/>
    </row>
    <row r="1289" spans="1:3" ht="17.25" customHeight="1" x14ac:dyDescent="0.15">
      <c r="A1289" s="3">
        <v>22406</v>
      </c>
      <c r="B1289" s="5" t="s">
        <v>1833</v>
      </c>
      <c r="C1289" s="42">
        <f>SUM(C1290:C1292)</f>
        <v>793</v>
      </c>
    </row>
    <row r="1290" spans="1:3" ht="17.25" customHeight="1" x14ac:dyDescent="0.15">
      <c r="A1290" s="3">
        <v>2240601</v>
      </c>
      <c r="B1290" s="3" t="s">
        <v>1834</v>
      </c>
      <c r="C1290" s="44">
        <v>719</v>
      </c>
    </row>
    <row r="1291" spans="1:3" ht="17.25" customHeight="1" x14ac:dyDescent="0.15">
      <c r="A1291" s="3">
        <v>2240602</v>
      </c>
      <c r="B1291" s="3" t="s">
        <v>1835</v>
      </c>
      <c r="C1291" s="44">
        <v>74</v>
      </c>
    </row>
    <row r="1292" spans="1:3" ht="17.25" customHeight="1" x14ac:dyDescent="0.15">
      <c r="A1292" s="3">
        <v>2240699</v>
      </c>
      <c r="B1292" s="3" t="s">
        <v>1836</v>
      </c>
      <c r="C1292" s="44"/>
    </row>
    <row r="1293" spans="1:3" ht="17.25" customHeight="1" x14ac:dyDescent="0.15">
      <c r="A1293" s="3">
        <v>22407</v>
      </c>
      <c r="B1293" s="5" t="s">
        <v>1837</v>
      </c>
      <c r="C1293" s="42">
        <f>SUM(C1294:C1296)</f>
        <v>1201</v>
      </c>
    </row>
    <row r="1294" spans="1:3" ht="17.25" customHeight="1" x14ac:dyDescent="0.15">
      <c r="A1294" s="3">
        <v>2240703</v>
      </c>
      <c r="B1294" s="3" t="s">
        <v>1838</v>
      </c>
      <c r="C1294" s="44">
        <v>1192</v>
      </c>
    </row>
    <row r="1295" spans="1:3" ht="17.25" customHeight="1" x14ac:dyDescent="0.15">
      <c r="A1295" s="3">
        <v>2240704</v>
      </c>
      <c r="B1295" s="3" t="s">
        <v>1839</v>
      </c>
      <c r="C1295" s="44">
        <v>9</v>
      </c>
    </row>
    <row r="1296" spans="1:3" ht="17.25" customHeight="1" x14ac:dyDescent="0.15">
      <c r="A1296" s="3">
        <v>2240799</v>
      </c>
      <c r="B1296" s="3" t="s">
        <v>1840</v>
      </c>
      <c r="C1296" s="44"/>
    </row>
    <row r="1297" spans="1:3" ht="17.25" customHeight="1" x14ac:dyDescent="0.15">
      <c r="A1297" s="3">
        <v>22499</v>
      </c>
      <c r="B1297" s="5" t="s">
        <v>1841</v>
      </c>
      <c r="C1297" s="42">
        <f>C1298</f>
        <v>12</v>
      </c>
    </row>
    <row r="1298" spans="1:3" ht="17.25" customHeight="1" x14ac:dyDescent="0.15">
      <c r="A1298" s="3">
        <v>2249999</v>
      </c>
      <c r="B1298" s="3" t="s">
        <v>1842</v>
      </c>
      <c r="C1298" s="44">
        <v>12</v>
      </c>
    </row>
    <row r="1299" spans="1:3" ht="17.25" customHeight="1" x14ac:dyDescent="0.15">
      <c r="A1299" s="3">
        <v>229</v>
      </c>
      <c r="B1299" s="5" t="s">
        <v>1843</v>
      </c>
      <c r="C1299" s="42">
        <f>C1300</f>
        <v>5836</v>
      </c>
    </row>
    <row r="1300" spans="1:3" ht="17.25" customHeight="1" x14ac:dyDescent="0.15">
      <c r="A1300" s="3">
        <v>22999</v>
      </c>
      <c r="B1300" s="5" t="s">
        <v>1844</v>
      </c>
      <c r="C1300" s="42">
        <f>C1301</f>
        <v>5836</v>
      </c>
    </row>
    <row r="1301" spans="1:3" ht="17.25" customHeight="1" x14ac:dyDescent="0.15">
      <c r="A1301" s="3">
        <v>2299999</v>
      </c>
      <c r="B1301" s="3" t="s">
        <v>1845</v>
      </c>
      <c r="C1301" s="44">
        <v>5836</v>
      </c>
    </row>
    <row r="1302" spans="1:3" ht="17.25" customHeight="1" x14ac:dyDescent="0.15">
      <c r="A1302" s="3">
        <v>232</v>
      </c>
      <c r="B1302" s="5" t="s">
        <v>1846</v>
      </c>
      <c r="C1302" s="42">
        <f>SUM(C1303,C1304,C1309)</f>
        <v>8438</v>
      </c>
    </row>
    <row r="1303" spans="1:3" ht="17.25" customHeight="1" x14ac:dyDescent="0.15">
      <c r="A1303" s="3">
        <v>23201</v>
      </c>
      <c r="B1303" s="5" t="s">
        <v>1847</v>
      </c>
      <c r="C1303" s="44"/>
    </row>
    <row r="1304" spans="1:3" ht="17.25" customHeight="1" x14ac:dyDescent="0.15">
      <c r="A1304" s="3">
        <v>23202</v>
      </c>
      <c r="B1304" s="5" t="s">
        <v>1848</v>
      </c>
      <c r="C1304" s="42">
        <f>SUM(C1305:C1308)</f>
        <v>0</v>
      </c>
    </row>
    <row r="1305" spans="1:3" ht="17.25" customHeight="1" x14ac:dyDescent="0.15">
      <c r="A1305" s="3">
        <v>2320201</v>
      </c>
      <c r="B1305" s="3" t="s">
        <v>1849</v>
      </c>
      <c r="C1305" s="44"/>
    </row>
    <row r="1306" spans="1:3" ht="17.25" customHeight="1" x14ac:dyDescent="0.15">
      <c r="A1306" s="3">
        <v>2320202</v>
      </c>
      <c r="B1306" s="3" t="s">
        <v>1850</v>
      </c>
      <c r="C1306" s="44"/>
    </row>
    <row r="1307" spans="1:3" ht="17.25" customHeight="1" x14ac:dyDescent="0.15">
      <c r="A1307" s="3">
        <v>2320203</v>
      </c>
      <c r="B1307" s="3" t="s">
        <v>1851</v>
      </c>
      <c r="C1307" s="44"/>
    </row>
    <row r="1308" spans="1:3" ht="17.25" customHeight="1" x14ac:dyDescent="0.15">
      <c r="A1308" s="3">
        <v>2320299</v>
      </c>
      <c r="B1308" s="3" t="s">
        <v>1852</v>
      </c>
      <c r="C1308" s="44"/>
    </row>
    <row r="1309" spans="1:3" ht="17.25" customHeight="1" x14ac:dyDescent="0.15">
      <c r="A1309" s="3">
        <v>23203</v>
      </c>
      <c r="B1309" s="5" t="s">
        <v>1853</v>
      </c>
      <c r="C1309" s="42">
        <f>SUM(C1310:C1313)</f>
        <v>8438</v>
      </c>
    </row>
    <row r="1310" spans="1:3" ht="17.25" customHeight="1" x14ac:dyDescent="0.15">
      <c r="A1310" s="3">
        <v>2320301</v>
      </c>
      <c r="B1310" s="3" t="s">
        <v>1854</v>
      </c>
      <c r="C1310" s="44">
        <v>8226</v>
      </c>
    </row>
    <row r="1311" spans="1:3" ht="17.25" customHeight="1" x14ac:dyDescent="0.15">
      <c r="A1311" s="3">
        <v>2320302</v>
      </c>
      <c r="B1311" s="3" t="s">
        <v>1855</v>
      </c>
      <c r="C1311" s="44"/>
    </row>
    <row r="1312" spans="1:3" ht="17.25" customHeight="1" x14ac:dyDescent="0.15">
      <c r="A1312" s="3">
        <v>2320303</v>
      </c>
      <c r="B1312" s="3" t="s">
        <v>1856</v>
      </c>
      <c r="C1312" s="44">
        <v>212</v>
      </c>
    </row>
    <row r="1313" spans="1:3" ht="17.25" customHeight="1" x14ac:dyDescent="0.15">
      <c r="A1313" s="3">
        <v>2320399</v>
      </c>
      <c r="B1313" s="3" t="s">
        <v>1857</v>
      </c>
      <c r="C1313" s="44"/>
    </row>
    <row r="1314" spans="1:3" ht="17.25" customHeight="1" x14ac:dyDescent="0.15">
      <c r="A1314" s="3">
        <v>233</v>
      </c>
      <c r="B1314" s="5" t="s">
        <v>1858</v>
      </c>
      <c r="C1314" s="42">
        <f>C1315+C1316+C1317</f>
        <v>0</v>
      </c>
    </row>
    <row r="1315" spans="1:3" ht="17.25" customHeight="1" x14ac:dyDescent="0.15">
      <c r="A1315" s="3">
        <v>23301</v>
      </c>
      <c r="B1315" s="5" t="s">
        <v>1859</v>
      </c>
      <c r="C1315" s="44"/>
    </row>
    <row r="1316" spans="1:3" ht="17.25" customHeight="1" x14ac:dyDescent="0.15">
      <c r="A1316" s="3">
        <v>23302</v>
      </c>
      <c r="B1316" s="5" t="s">
        <v>1860</v>
      </c>
      <c r="C1316" s="44"/>
    </row>
    <row r="1317" spans="1:3" ht="17.25" customHeight="1" x14ac:dyDescent="0.15">
      <c r="A1317" s="3">
        <v>23303</v>
      </c>
      <c r="B1317" s="5" t="s">
        <v>1861</v>
      </c>
      <c r="C1317" s="44"/>
    </row>
  </sheetData>
  <sheetProtection objects="1" autoFilter="0"/>
  <mergeCells count="3">
    <mergeCell ref="A1:C1"/>
    <mergeCell ref="A2:C2"/>
    <mergeCell ref="A3:C3"/>
  </mergeCells>
  <phoneticPr fontId="9" type="noConversion"/>
  <dataValidations count="1">
    <dataValidation type="decimal" allowBlank="1" showInputMessage="1" showErrorMessage="1" sqref="C5:C1317">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showZeros="0" defaultGridColor="0" colorId="8" workbookViewId="0">
      <selection activeCell="J31" sqref="J31"/>
    </sheetView>
  </sheetViews>
  <sheetFormatPr defaultColWidth="9.125" defaultRowHeight="15.6" customHeight="1" x14ac:dyDescent="0.15"/>
  <cols>
    <col min="1" max="1" width="29.75" style="58" customWidth="1"/>
    <col min="2" max="7" width="16.125" style="58" customWidth="1"/>
    <col min="8" max="8" width="25.75" style="58" customWidth="1"/>
    <col min="9" max="14" width="16.125" style="58" customWidth="1"/>
    <col min="15" max="256" width="9.125" style="66"/>
    <col min="257" max="257" width="29.75" style="66" customWidth="1"/>
    <col min="258" max="263" width="16.125" style="66" customWidth="1"/>
    <col min="264" max="264" width="25.75" style="66" customWidth="1"/>
    <col min="265" max="270" width="16.125" style="66" customWidth="1"/>
    <col min="271" max="512" width="9.125" style="66"/>
    <col min="513" max="513" width="29.75" style="66" customWidth="1"/>
    <col min="514" max="519" width="16.125" style="66" customWidth="1"/>
    <col min="520" max="520" width="25.75" style="66" customWidth="1"/>
    <col min="521" max="526" width="16.125" style="66" customWidth="1"/>
    <col min="527" max="768" width="9.125" style="66"/>
    <col min="769" max="769" width="29.75" style="66" customWidth="1"/>
    <col min="770" max="775" width="16.125" style="66" customWidth="1"/>
    <col min="776" max="776" width="25.75" style="66" customWidth="1"/>
    <col min="777" max="782" width="16.125" style="66" customWidth="1"/>
    <col min="783" max="1024" width="9.125" style="66"/>
    <col min="1025" max="1025" width="29.75" style="66" customWidth="1"/>
    <col min="1026" max="1031" width="16.125" style="66" customWidth="1"/>
    <col min="1032" max="1032" width="25.75" style="66" customWidth="1"/>
    <col min="1033" max="1038" width="16.125" style="66" customWidth="1"/>
    <col min="1039" max="1280" width="9.125" style="66"/>
    <col min="1281" max="1281" width="29.75" style="66" customWidth="1"/>
    <col min="1282" max="1287" width="16.125" style="66" customWidth="1"/>
    <col min="1288" max="1288" width="25.75" style="66" customWidth="1"/>
    <col min="1289" max="1294" width="16.125" style="66" customWidth="1"/>
    <col min="1295" max="1536" width="9.125" style="66"/>
    <col min="1537" max="1537" width="29.75" style="66" customWidth="1"/>
    <col min="1538" max="1543" width="16.125" style="66" customWidth="1"/>
    <col min="1544" max="1544" width="25.75" style="66" customWidth="1"/>
    <col min="1545" max="1550" width="16.125" style="66" customWidth="1"/>
    <col min="1551" max="1792" width="9.125" style="66"/>
    <col min="1793" max="1793" width="29.75" style="66" customWidth="1"/>
    <col min="1794" max="1799" width="16.125" style="66" customWidth="1"/>
    <col min="1800" max="1800" width="25.75" style="66" customWidth="1"/>
    <col min="1801" max="1806" width="16.125" style="66" customWidth="1"/>
    <col min="1807" max="2048" width="9.125" style="66"/>
    <col min="2049" max="2049" width="29.75" style="66" customWidth="1"/>
    <col min="2050" max="2055" width="16.125" style="66" customWidth="1"/>
    <col min="2056" max="2056" width="25.75" style="66" customWidth="1"/>
    <col min="2057" max="2062" width="16.125" style="66" customWidth="1"/>
    <col min="2063" max="2304" width="9.125" style="66"/>
    <col min="2305" max="2305" width="29.75" style="66" customWidth="1"/>
    <col min="2306" max="2311" width="16.125" style="66" customWidth="1"/>
    <col min="2312" max="2312" width="25.75" style="66" customWidth="1"/>
    <col min="2313" max="2318" width="16.125" style="66" customWidth="1"/>
    <col min="2319" max="2560" width="9.125" style="66"/>
    <col min="2561" max="2561" width="29.75" style="66" customWidth="1"/>
    <col min="2562" max="2567" width="16.125" style="66" customWidth="1"/>
    <col min="2568" max="2568" width="25.75" style="66" customWidth="1"/>
    <col min="2569" max="2574" width="16.125" style="66" customWidth="1"/>
    <col min="2575" max="2816" width="9.125" style="66"/>
    <col min="2817" max="2817" width="29.75" style="66" customWidth="1"/>
    <col min="2818" max="2823" width="16.125" style="66" customWidth="1"/>
    <col min="2824" max="2824" width="25.75" style="66" customWidth="1"/>
    <col min="2825" max="2830" width="16.125" style="66" customWidth="1"/>
    <col min="2831" max="3072" width="9.125" style="66"/>
    <col min="3073" max="3073" width="29.75" style="66" customWidth="1"/>
    <col min="3074" max="3079" width="16.125" style="66" customWidth="1"/>
    <col min="3080" max="3080" width="25.75" style="66" customWidth="1"/>
    <col min="3081" max="3086" width="16.125" style="66" customWidth="1"/>
    <col min="3087" max="3328" width="9.125" style="66"/>
    <col min="3329" max="3329" width="29.75" style="66" customWidth="1"/>
    <col min="3330" max="3335" width="16.125" style="66" customWidth="1"/>
    <col min="3336" max="3336" width="25.75" style="66" customWidth="1"/>
    <col min="3337" max="3342" width="16.125" style="66" customWidth="1"/>
    <col min="3343" max="3584" width="9.125" style="66"/>
    <col min="3585" max="3585" width="29.75" style="66" customWidth="1"/>
    <col min="3586" max="3591" width="16.125" style="66" customWidth="1"/>
    <col min="3592" max="3592" width="25.75" style="66" customWidth="1"/>
    <col min="3593" max="3598" width="16.125" style="66" customWidth="1"/>
    <col min="3599" max="3840" width="9.125" style="66"/>
    <col min="3841" max="3841" width="29.75" style="66" customWidth="1"/>
    <col min="3842" max="3847" width="16.125" style="66" customWidth="1"/>
    <col min="3848" max="3848" width="25.75" style="66" customWidth="1"/>
    <col min="3849" max="3854" width="16.125" style="66" customWidth="1"/>
    <col min="3855" max="4096" width="9.125" style="66"/>
    <col min="4097" max="4097" width="29.75" style="66" customWidth="1"/>
    <col min="4098" max="4103" width="16.125" style="66" customWidth="1"/>
    <col min="4104" max="4104" width="25.75" style="66" customWidth="1"/>
    <col min="4105" max="4110" width="16.125" style="66" customWidth="1"/>
    <col min="4111" max="4352" width="9.125" style="66"/>
    <col min="4353" max="4353" width="29.75" style="66" customWidth="1"/>
    <col min="4354" max="4359" width="16.125" style="66" customWidth="1"/>
    <col min="4360" max="4360" width="25.75" style="66" customWidth="1"/>
    <col min="4361" max="4366" width="16.125" style="66" customWidth="1"/>
    <col min="4367" max="4608" width="9.125" style="66"/>
    <col min="4609" max="4609" width="29.75" style="66" customWidth="1"/>
    <col min="4610" max="4615" width="16.125" style="66" customWidth="1"/>
    <col min="4616" max="4616" width="25.75" style="66" customWidth="1"/>
    <col min="4617" max="4622" width="16.125" style="66" customWidth="1"/>
    <col min="4623" max="4864" width="9.125" style="66"/>
    <col min="4865" max="4865" width="29.75" style="66" customWidth="1"/>
    <col min="4866" max="4871" width="16.125" style="66" customWidth="1"/>
    <col min="4872" max="4872" width="25.75" style="66" customWidth="1"/>
    <col min="4873" max="4878" width="16.125" style="66" customWidth="1"/>
    <col min="4879" max="5120" width="9.125" style="66"/>
    <col min="5121" max="5121" width="29.75" style="66" customWidth="1"/>
    <col min="5122" max="5127" width="16.125" style="66" customWidth="1"/>
    <col min="5128" max="5128" width="25.75" style="66" customWidth="1"/>
    <col min="5129" max="5134" width="16.125" style="66" customWidth="1"/>
    <col min="5135" max="5376" width="9.125" style="66"/>
    <col min="5377" max="5377" width="29.75" style="66" customWidth="1"/>
    <col min="5378" max="5383" width="16.125" style="66" customWidth="1"/>
    <col min="5384" max="5384" width="25.75" style="66" customWidth="1"/>
    <col min="5385" max="5390" width="16.125" style="66" customWidth="1"/>
    <col min="5391" max="5632" width="9.125" style="66"/>
    <col min="5633" max="5633" width="29.75" style="66" customWidth="1"/>
    <col min="5634" max="5639" width="16.125" style="66" customWidth="1"/>
    <col min="5640" max="5640" width="25.75" style="66" customWidth="1"/>
    <col min="5641" max="5646" width="16.125" style="66" customWidth="1"/>
    <col min="5647" max="5888" width="9.125" style="66"/>
    <col min="5889" max="5889" width="29.75" style="66" customWidth="1"/>
    <col min="5890" max="5895" width="16.125" style="66" customWidth="1"/>
    <col min="5896" max="5896" width="25.75" style="66" customWidth="1"/>
    <col min="5897" max="5902" width="16.125" style="66" customWidth="1"/>
    <col min="5903" max="6144" width="9.125" style="66"/>
    <col min="6145" max="6145" width="29.75" style="66" customWidth="1"/>
    <col min="6146" max="6151" width="16.125" style="66" customWidth="1"/>
    <col min="6152" max="6152" width="25.75" style="66" customWidth="1"/>
    <col min="6153" max="6158" width="16.125" style="66" customWidth="1"/>
    <col min="6159" max="6400" width="9.125" style="66"/>
    <col min="6401" max="6401" width="29.75" style="66" customWidth="1"/>
    <col min="6402" max="6407" width="16.125" style="66" customWidth="1"/>
    <col min="6408" max="6408" width="25.75" style="66" customWidth="1"/>
    <col min="6409" max="6414" width="16.125" style="66" customWidth="1"/>
    <col min="6415" max="6656" width="9.125" style="66"/>
    <col min="6657" max="6657" width="29.75" style="66" customWidth="1"/>
    <col min="6658" max="6663" width="16.125" style="66" customWidth="1"/>
    <col min="6664" max="6664" width="25.75" style="66" customWidth="1"/>
    <col min="6665" max="6670" width="16.125" style="66" customWidth="1"/>
    <col min="6671" max="6912" width="9.125" style="66"/>
    <col min="6913" max="6913" width="29.75" style="66" customWidth="1"/>
    <col min="6914" max="6919" width="16.125" style="66" customWidth="1"/>
    <col min="6920" max="6920" width="25.75" style="66" customWidth="1"/>
    <col min="6921" max="6926" width="16.125" style="66" customWidth="1"/>
    <col min="6927" max="7168" width="9.125" style="66"/>
    <col min="7169" max="7169" width="29.75" style="66" customWidth="1"/>
    <col min="7170" max="7175" width="16.125" style="66" customWidth="1"/>
    <col min="7176" max="7176" width="25.75" style="66" customWidth="1"/>
    <col min="7177" max="7182" width="16.125" style="66" customWidth="1"/>
    <col min="7183" max="7424" width="9.125" style="66"/>
    <col min="7425" max="7425" width="29.75" style="66" customWidth="1"/>
    <col min="7426" max="7431" width="16.125" style="66" customWidth="1"/>
    <col min="7432" max="7432" width="25.75" style="66" customWidth="1"/>
    <col min="7433" max="7438" width="16.125" style="66" customWidth="1"/>
    <col min="7439" max="7680" width="9.125" style="66"/>
    <col min="7681" max="7681" width="29.75" style="66" customWidth="1"/>
    <col min="7682" max="7687" width="16.125" style="66" customWidth="1"/>
    <col min="7688" max="7688" width="25.75" style="66" customWidth="1"/>
    <col min="7689" max="7694" width="16.125" style="66" customWidth="1"/>
    <col min="7695" max="7936" width="9.125" style="66"/>
    <col min="7937" max="7937" width="29.75" style="66" customWidth="1"/>
    <col min="7938" max="7943" width="16.125" style="66" customWidth="1"/>
    <col min="7944" max="7944" width="25.75" style="66" customWidth="1"/>
    <col min="7945" max="7950" width="16.125" style="66" customWidth="1"/>
    <col min="7951" max="8192" width="9.125" style="66"/>
    <col min="8193" max="8193" width="29.75" style="66" customWidth="1"/>
    <col min="8194" max="8199" width="16.125" style="66" customWidth="1"/>
    <col min="8200" max="8200" width="25.75" style="66" customWidth="1"/>
    <col min="8201" max="8206" width="16.125" style="66" customWidth="1"/>
    <col min="8207" max="8448" width="9.125" style="66"/>
    <col min="8449" max="8449" width="29.75" style="66" customWidth="1"/>
    <col min="8450" max="8455" width="16.125" style="66" customWidth="1"/>
    <col min="8456" max="8456" width="25.75" style="66" customWidth="1"/>
    <col min="8457" max="8462" width="16.125" style="66" customWidth="1"/>
    <col min="8463" max="8704" width="9.125" style="66"/>
    <col min="8705" max="8705" width="29.75" style="66" customWidth="1"/>
    <col min="8706" max="8711" width="16.125" style="66" customWidth="1"/>
    <col min="8712" max="8712" width="25.75" style="66" customWidth="1"/>
    <col min="8713" max="8718" width="16.125" style="66" customWidth="1"/>
    <col min="8719" max="8960" width="9.125" style="66"/>
    <col min="8961" max="8961" width="29.75" style="66" customWidth="1"/>
    <col min="8962" max="8967" width="16.125" style="66" customWidth="1"/>
    <col min="8968" max="8968" width="25.75" style="66" customWidth="1"/>
    <col min="8969" max="8974" width="16.125" style="66" customWidth="1"/>
    <col min="8975" max="9216" width="9.125" style="66"/>
    <col min="9217" max="9217" width="29.75" style="66" customWidth="1"/>
    <col min="9218" max="9223" width="16.125" style="66" customWidth="1"/>
    <col min="9224" max="9224" width="25.75" style="66" customWidth="1"/>
    <col min="9225" max="9230" width="16.125" style="66" customWidth="1"/>
    <col min="9231" max="9472" width="9.125" style="66"/>
    <col min="9473" max="9473" width="29.75" style="66" customWidth="1"/>
    <col min="9474" max="9479" width="16.125" style="66" customWidth="1"/>
    <col min="9480" max="9480" width="25.75" style="66" customWidth="1"/>
    <col min="9481" max="9486" width="16.125" style="66" customWidth="1"/>
    <col min="9487" max="9728" width="9.125" style="66"/>
    <col min="9729" max="9729" width="29.75" style="66" customWidth="1"/>
    <col min="9730" max="9735" width="16.125" style="66" customWidth="1"/>
    <col min="9736" max="9736" width="25.75" style="66" customWidth="1"/>
    <col min="9737" max="9742" width="16.125" style="66" customWidth="1"/>
    <col min="9743" max="9984" width="9.125" style="66"/>
    <col min="9985" max="9985" width="29.75" style="66" customWidth="1"/>
    <col min="9986" max="9991" width="16.125" style="66" customWidth="1"/>
    <col min="9992" max="9992" width="25.75" style="66" customWidth="1"/>
    <col min="9993" max="9998" width="16.125" style="66" customWidth="1"/>
    <col min="9999" max="10240" width="9.125" style="66"/>
    <col min="10241" max="10241" width="29.75" style="66" customWidth="1"/>
    <col min="10242" max="10247" width="16.125" style="66" customWidth="1"/>
    <col min="10248" max="10248" width="25.75" style="66" customWidth="1"/>
    <col min="10249" max="10254" width="16.125" style="66" customWidth="1"/>
    <col min="10255" max="10496" width="9.125" style="66"/>
    <col min="10497" max="10497" width="29.75" style="66" customWidth="1"/>
    <col min="10498" max="10503" width="16.125" style="66" customWidth="1"/>
    <col min="10504" max="10504" width="25.75" style="66" customWidth="1"/>
    <col min="10505" max="10510" width="16.125" style="66" customWidth="1"/>
    <col min="10511" max="10752" width="9.125" style="66"/>
    <col min="10753" max="10753" width="29.75" style="66" customWidth="1"/>
    <col min="10754" max="10759" width="16.125" style="66" customWidth="1"/>
    <col min="10760" max="10760" width="25.75" style="66" customWidth="1"/>
    <col min="10761" max="10766" width="16.125" style="66" customWidth="1"/>
    <col min="10767" max="11008" width="9.125" style="66"/>
    <col min="11009" max="11009" width="29.75" style="66" customWidth="1"/>
    <col min="11010" max="11015" width="16.125" style="66" customWidth="1"/>
    <col min="11016" max="11016" width="25.75" style="66" customWidth="1"/>
    <col min="11017" max="11022" width="16.125" style="66" customWidth="1"/>
    <col min="11023" max="11264" width="9.125" style="66"/>
    <col min="11265" max="11265" width="29.75" style="66" customWidth="1"/>
    <col min="11266" max="11271" width="16.125" style="66" customWidth="1"/>
    <col min="11272" max="11272" width="25.75" style="66" customWidth="1"/>
    <col min="11273" max="11278" width="16.125" style="66" customWidth="1"/>
    <col min="11279" max="11520" width="9.125" style="66"/>
    <col min="11521" max="11521" width="29.75" style="66" customWidth="1"/>
    <col min="11522" max="11527" width="16.125" style="66" customWidth="1"/>
    <col min="11528" max="11528" width="25.75" style="66" customWidth="1"/>
    <col min="11529" max="11534" width="16.125" style="66" customWidth="1"/>
    <col min="11535" max="11776" width="9.125" style="66"/>
    <col min="11777" max="11777" width="29.75" style="66" customWidth="1"/>
    <col min="11778" max="11783" width="16.125" style="66" customWidth="1"/>
    <col min="11784" max="11784" width="25.75" style="66" customWidth="1"/>
    <col min="11785" max="11790" width="16.125" style="66" customWidth="1"/>
    <col min="11791" max="12032" width="9.125" style="66"/>
    <col min="12033" max="12033" width="29.75" style="66" customWidth="1"/>
    <col min="12034" max="12039" width="16.125" style="66" customWidth="1"/>
    <col min="12040" max="12040" width="25.75" style="66" customWidth="1"/>
    <col min="12041" max="12046" width="16.125" style="66" customWidth="1"/>
    <col min="12047" max="12288" width="9.125" style="66"/>
    <col min="12289" max="12289" width="29.75" style="66" customWidth="1"/>
    <col min="12290" max="12295" width="16.125" style="66" customWidth="1"/>
    <col min="12296" max="12296" width="25.75" style="66" customWidth="1"/>
    <col min="12297" max="12302" width="16.125" style="66" customWidth="1"/>
    <col min="12303" max="12544" width="9.125" style="66"/>
    <col min="12545" max="12545" width="29.75" style="66" customWidth="1"/>
    <col min="12546" max="12551" width="16.125" style="66" customWidth="1"/>
    <col min="12552" max="12552" width="25.75" style="66" customWidth="1"/>
    <col min="12553" max="12558" width="16.125" style="66" customWidth="1"/>
    <col min="12559" max="12800" width="9.125" style="66"/>
    <col min="12801" max="12801" width="29.75" style="66" customWidth="1"/>
    <col min="12802" max="12807" width="16.125" style="66" customWidth="1"/>
    <col min="12808" max="12808" width="25.75" style="66" customWidth="1"/>
    <col min="12809" max="12814" width="16.125" style="66" customWidth="1"/>
    <col min="12815" max="13056" width="9.125" style="66"/>
    <col min="13057" max="13057" width="29.75" style="66" customWidth="1"/>
    <col min="13058" max="13063" width="16.125" style="66" customWidth="1"/>
    <col min="13064" max="13064" width="25.75" style="66" customWidth="1"/>
    <col min="13065" max="13070" width="16.125" style="66" customWidth="1"/>
    <col min="13071" max="13312" width="9.125" style="66"/>
    <col min="13313" max="13313" width="29.75" style="66" customWidth="1"/>
    <col min="13314" max="13319" width="16.125" style="66" customWidth="1"/>
    <col min="13320" max="13320" width="25.75" style="66" customWidth="1"/>
    <col min="13321" max="13326" width="16.125" style="66" customWidth="1"/>
    <col min="13327" max="13568" width="9.125" style="66"/>
    <col min="13569" max="13569" width="29.75" style="66" customWidth="1"/>
    <col min="13570" max="13575" width="16.125" style="66" customWidth="1"/>
    <col min="13576" max="13576" width="25.75" style="66" customWidth="1"/>
    <col min="13577" max="13582" width="16.125" style="66" customWidth="1"/>
    <col min="13583" max="13824" width="9.125" style="66"/>
    <col min="13825" max="13825" width="29.75" style="66" customWidth="1"/>
    <col min="13826" max="13831" width="16.125" style="66" customWidth="1"/>
    <col min="13832" max="13832" width="25.75" style="66" customWidth="1"/>
    <col min="13833" max="13838" width="16.125" style="66" customWidth="1"/>
    <col min="13839" max="14080" width="9.125" style="66"/>
    <col min="14081" max="14081" width="29.75" style="66" customWidth="1"/>
    <col min="14082" max="14087" width="16.125" style="66" customWidth="1"/>
    <col min="14088" max="14088" width="25.75" style="66" customWidth="1"/>
    <col min="14089" max="14094" width="16.125" style="66" customWidth="1"/>
    <col min="14095" max="14336" width="9.125" style="66"/>
    <col min="14337" max="14337" width="29.75" style="66" customWidth="1"/>
    <col min="14338" max="14343" width="16.125" style="66" customWidth="1"/>
    <col min="14344" max="14344" width="25.75" style="66" customWidth="1"/>
    <col min="14345" max="14350" width="16.125" style="66" customWidth="1"/>
    <col min="14351" max="14592" width="9.125" style="66"/>
    <col min="14593" max="14593" width="29.75" style="66" customWidth="1"/>
    <col min="14594" max="14599" width="16.125" style="66" customWidth="1"/>
    <col min="14600" max="14600" width="25.75" style="66" customWidth="1"/>
    <col min="14601" max="14606" width="16.125" style="66" customWidth="1"/>
    <col min="14607" max="14848" width="9.125" style="66"/>
    <col min="14849" max="14849" width="29.75" style="66" customWidth="1"/>
    <col min="14850" max="14855" width="16.125" style="66" customWidth="1"/>
    <col min="14856" max="14856" width="25.75" style="66" customWidth="1"/>
    <col min="14857" max="14862" width="16.125" style="66" customWidth="1"/>
    <col min="14863" max="15104" width="9.125" style="66"/>
    <col min="15105" max="15105" width="29.75" style="66" customWidth="1"/>
    <col min="15106" max="15111" width="16.125" style="66" customWidth="1"/>
    <col min="15112" max="15112" width="25.75" style="66" customWidth="1"/>
    <col min="15113" max="15118" width="16.125" style="66" customWidth="1"/>
    <col min="15119" max="15360" width="9.125" style="66"/>
    <col min="15361" max="15361" width="29.75" style="66" customWidth="1"/>
    <col min="15362" max="15367" width="16.125" style="66" customWidth="1"/>
    <col min="15368" max="15368" width="25.75" style="66" customWidth="1"/>
    <col min="15369" max="15374" width="16.125" style="66" customWidth="1"/>
    <col min="15375" max="15616" width="9.125" style="66"/>
    <col min="15617" max="15617" width="29.75" style="66" customWidth="1"/>
    <col min="15618" max="15623" width="16.125" style="66" customWidth="1"/>
    <col min="15624" max="15624" width="25.75" style="66" customWidth="1"/>
    <col min="15625" max="15630" width="16.125" style="66" customWidth="1"/>
    <col min="15631" max="15872" width="9.125" style="66"/>
    <col min="15873" max="15873" width="29.75" style="66" customWidth="1"/>
    <col min="15874" max="15879" width="16.125" style="66" customWidth="1"/>
    <col min="15880" max="15880" width="25.75" style="66" customWidth="1"/>
    <col min="15881" max="15886" width="16.125" style="66" customWidth="1"/>
    <col min="15887" max="16128" width="9.125" style="66"/>
    <col min="16129" max="16129" width="29.75" style="66" customWidth="1"/>
    <col min="16130" max="16135" width="16.125" style="66" customWidth="1"/>
    <col min="16136" max="16136" width="25.75" style="66" customWidth="1"/>
    <col min="16137" max="16142" width="16.125" style="66" customWidth="1"/>
    <col min="16143" max="16384" width="9.125" style="66"/>
  </cols>
  <sheetData>
    <row r="1" spans="1:14" s="58" customFormat="1" ht="33.950000000000003" customHeight="1" x14ac:dyDescent="0.15">
      <c r="A1" s="100" t="s">
        <v>2719</v>
      </c>
      <c r="B1" s="100"/>
      <c r="C1" s="100"/>
      <c r="D1" s="100"/>
      <c r="E1" s="100"/>
      <c r="F1" s="100"/>
      <c r="G1" s="100"/>
      <c r="H1" s="100"/>
      <c r="I1" s="100"/>
      <c r="J1" s="100"/>
      <c r="K1" s="100"/>
      <c r="L1" s="100"/>
      <c r="M1" s="100"/>
      <c r="N1" s="100"/>
    </row>
    <row r="2" spans="1:14" s="58" customFormat="1" ht="16.899999999999999" customHeight="1" x14ac:dyDescent="0.15">
      <c r="A2" s="101" t="s">
        <v>2707</v>
      </c>
      <c r="B2" s="101"/>
      <c r="C2" s="101"/>
      <c r="D2" s="101"/>
      <c r="E2" s="101"/>
      <c r="F2" s="101"/>
      <c r="G2" s="101"/>
      <c r="H2" s="101"/>
      <c r="I2" s="101"/>
      <c r="J2" s="101"/>
      <c r="K2" s="101"/>
      <c r="L2" s="101"/>
      <c r="M2" s="101"/>
      <c r="N2" s="101"/>
    </row>
    <row r="3" spans="1:14" s="58" customFormat="1" ht="16.899999999999999" customHeight="1" x14ac:dyDescent="0.15">
      <c r="A3" s="101" t="s">
        <v>172</v>
      </c>
      <c r="B3" s="101"/>
      <c r="C3" s="101"/>
      <c r="D3" s="101"/>
      <c r="E3" s="101"/>
      <c r="F3" s="101"/>
      <c r="G3" s="101"/>
      <c r="H3" s="101"/>
      <c r="I3" s="101"/>
      <c r="J3" s="101"/>
      <c r="K3" s="101"/>
      <c r="L3" s="101"/>
      <c r="M3" s="101"/>
      <c r="N3" s="101"/>
    </row>
    <row r="4" spans="1:14" s="58" customFormat="1" ht="41.45" customHeight="1" x14ac:dyDescent="0.15">
      <c r="A4" s="59" t="s">
        <v>2548</v>
      </c>
      <c r="B4" s="59" t="s">
        <v>2708</v>
      </c>
      <c r="C4" s="59" t="s">
        <v>2709</v>
      </c>
      <c r="D4" s="59" t="s">
        <v>2710</v>
      </c>
      <c r="E4" s="59" t="s">
        <v>2660</v>
      </c>
      <c r="F4" s="59" t="s">
        <v>2711</v>
      </c>
      <c r="G4" s="59" t="s">
        <v>2712</v>
      </c>
      <c r="H4" s="59" t="s">
        <v>2548</v>
      </c>
      <c r="I4" s="59" t="s">
        <v>2708</v>
      </c>
      <c r="J4" s="59" t="s">
        <v>2709</v>
      </c>
      <c r="K4" s="59" t="s">
        <v>2710</v>
      </c>
      <c r="L4" s="59" t="s">
        <v>2660</v>
      </c>
      <c r="M4" s="94" t="s">
        <v>2711</v>
      </c>
      <c r="N4" s="94" t="s">
        <v>2712</v>
      </c>
    </row>
    <row r="5" spans="1:14" s="58" customFormat="1" ht="16.350000000000001" customHeight="1" x14ac:dyDescent="0.15">
      <c r="A5" s="60" t="s">
        <v>2661</v>
      </c>
      <c r="B5" s="61">
        <v>62913</v>
      </c>
      <c r="C5" s="61"/>
      <c r="D5" s="61"/>
      <c r="E5" s="61"/>
      <c r="F5" s="61">
        <v>62913</v>
      </c>
      <c r="G5" s="61">
        <v>0</v>
      </c>
      <c r="H5" s="60" t="s">
        <v>2662</v>
      </c>
      <c r="I5" s="61">
        <v>54779</v>
      </c>
      <c r="J5" s="61"/>
      <c r="K5" s="61"/>
      <c r="L5" s="61"/>
      <c r="M5" s="61">
        <f>I5-N5</f>
        <v>33533.97</v>
      </c>
      <c r="N5" s="61">
        <v>21245.03</v>
      </c>
    </row>
    <row r="6" spans="1:14" s="58" customFormat="1" ht="16.350000000000001" customHeight="1" x14ac:dyDescent="0.15">
      <c r="A6" s="60" t="s">
        <v>2663</v>
      </c>
      <c r="B6" s="61">
        <v>12463</v>
      </c>
      <c r="C6" s="61"/>
      <c r="D6" s="61"/>
      <c r="E6" s="61"/>
      <c r="F6" s="61">
        <v>12463</v>
      </c>
      <c r="G6" s="61">
        <v>0</v>
      </c>
      <c r="H6" s="60" t="s">
        <v>2664</v>
      </c>
      <c r="I6" s="61"/>
      <c r="J6" s="61"/>
      <c r="K6" s="61"/>
      <c r="L6" s="61"/>
      <c r="M6" s="61">
        <f t="shared" ref="M6:M28" si="0">I6-N6</f>
        <v>0</v>
      </c>
      <c r="N6" s="61"/>
    </row>
    <row r="7" spans="1:14" s="58" customFormat="1" ht="16.350000000000001" customHeight="1" x14ac:dyDescent="0.15">
      <c r="A7" s="60" t="s">
        <v>2665</v>
      </c>
      <c r="B7" s="61">
        <v>2634</v>
      </c>
      <c r="C7" s="61"/>
      <c r="D7" s="61"/>
      <c r="E7" s="61"/>
      <c r="F7" s="61">
        <v>2634</v>
      </c>
      <c r="G7" s="61">
        <v>0</v>
      </c>
      <c r="H7" s="60" t="s">
        <v>2666</v>
      </c>
      <c r="I7" s="61">
        <v>401</v>
      </c>
      <c r="J7" s="61"/>
      <c r="K7" s="61"/>
      <c r="L7" s="61"/>
      <c r="M7" s="61">
        <f t="shared" si="0"/>
        <v>373</v>
      </c>
      <c r="N7" s="61">
        <v>28</v>
      </c>
    </row>
    <row r="8" spans="1:14" s="58" customFormat="1" ht="16.350000000000001" customHeight="1" x14ac:dyDescent="0.15">
      <c r="A8" s="60" t="s">
        <v>2667</v>
      </c>
      <c r="B8" s="61">
        <v>1006</v>
      </c>
      <c r="C8" s="61"/>
      <c r="D8" s="61"/>
      <c r="E8" s="61"/>
      <c r="F8" s="61">
        <v>1006</v>
      </c>
      <c r="G8" s="61">
        <v>0</v>
      </c>
      <c r="H8" s="60" t="s">
        <v>2668</v>
      </c>
      <c r="I8" s="61">
        <v>14802</v>
      </c>
      <c r="J8" s="61"/>
      <c r="K8" s="61"/>
      <c r="L8" s="61"/>
      <c r="M8" s="61">
        <f t="shared" si="0"/>
        <v>14767.33</v>
      </c>
      <c r="N8" s="61">
        <v>34.67</v>
      </c>
    </row>
    <row r="9" spans="1:14" s="58" customFormat="1" ht="16.350000000000001" customHeight="1" x14ac:dyDescent="0.15">
      <c r="A9" s="60" t="s">
        <v>2669</v>
      </c>
      <c r="B9" s="61">
        <v>34</v>
      </c>
      <c r="C9" s="61"/>
      <c r="D9" s="61"/>
      <c r="E9" s="61"/>
      <c r="F9" s="61">
        <v>34</v>
      </c>
      <c r="G9" s="61">
        <v>0</v>
      </c>
      <c r="H9" s="60" t="s">
        <v>2670</v>
      </c>
      <c r="I9" s="61">
        <v>100370</v>
      </c>
      <c r="J9" s="61"/>
      <c r="K9" s="61"/>
      <c r="L9" s="61"/>
      <c r="M9" s="61">
        <f t="shared" si="0"/>
        <v>100370</v>
      </c>
      <c r="N9" s="61"/>
    </row>
    <row r="10" spans="1:14" s="58" customFormat="1" ht="16.350000000000001" customHeight="1" x14ac:dyDescent="0.15">
      <c r="A10" s="60" t="s">
        <v>2671</v>
      </c>
      <c r="B10" s="61">
        <v>1334</v>
      </c>
      <c r="C10" s="61"/>
      <c r="D10" s="61"/>
      <c r="E10" s="61"/>
      <c r="F10" s="61">
        <v>1334</v>
      </c>
      <c r="G10" s="61">
        <v>0</v>
      </c>
      <c r="H10" s="60" t="s">
        <v>2672</v>
      </c>
      <c r="I10" s="61">
        <v>1704</v>
      </c>
      <c r="J10" s="61"/>
      <c r="K10" s="61"/>
      <c r="L10" s="61"/>
      <c r="M10" s="61">
        <f t="shared" si="0"/>
        <v>1704</v>
      </c>
      <c r="N10" s="61"/>
    </row>
    <row r="11" spans="1:14" s="58" customFormat="1" ht="16.350000000000001" customHeight="1" x14ac:dyDescent="0.15">
      <c r="A11" s="60" t="s">
        <v>2673</v>
      </c>
      <c r="B11" s="61">
        <v>5503</v>
      </c>
      <c r="C11" s="61"/>
      <c r="D11" s="61"/>
      <c r="E11" s="61"/>
      <c r="F11" s="61">
        <v>5503</v>
      </c>
      <c r="G11" s="61">
        <v>0</v>
      </c>
      <c r="H11" s="60" t="s">
        <v>2674</v>
      </c>
      <c r="I11" s="61">
        <v>8050</v>
      </c>
      <c r="J11" s="61"/>
      <c r="K11" s="61"/>
      <c r="L11" s="61"/>
      <c r="M11" s="61">
        <f t="shared" si="0"/>
        <v>7332.64</v>
      </c>
      <c r="N11" s="61">
        <v>717.36</v>
      </c>
    </row>
    <row r="12" spans="1:14" s="58" customFormat="1" ht="16.350000000000001" customHeight="1" x14ac:dyDescent="0.15">
      <c r="A12" s="60" t="s">
        <v>2675</v>
      </c>
      <c r="B12" s="61">
        <v>1107</v>
      </c>
      <c r="C12" s="61"/>
      <c r="D12" s="61"/>
      <c r="E12" s="61"/>
      <c r="F12" s="61">
        <v>1107</v>
      </c>
      <c r="G12" s="61">
        <v>0</v>
      </c>
      <c r="H12" s="60" t="s">
        <v>2676</v>
      </c>
      <c r="I12" s="61">
        <v>68787</v>
      </c>
      <c r="J12" s="61"/>
      <c r="K12" s="61"/>
      <c r="L12" s="61"/>
      <c r="M12" s="61">
        <f t="shared" si="0"/>
        <v>66744.240000000005</v>
      </c>
      <c r="N12" s="61">
        <v>2042.76</v>
      </c>
    </row>
    <row r="13" spans="1:14" s="58" customFormat="1" ht="16.350000000000001" customHeight="1" x14ac:dyDescent="0.15">
      <c r="A13" s="60" t="s">
        <v>2677</v>
      </c>
      <c r="B13" s="61">
        <v>1500</v>
      </c>
      <c r="C13" s="61"/>
      <c r="D13" s="61"/>
      <c r="E13" s="61"/>
      <c r="F13" s="61">
        <v>1500</v>
      </c>
      <c r="G13" s="61">
        <v>0</v>
      </c>
      <c r="H13" s="60" t="s">
        <v>2678</v>
      </c>
      <c r="I13" s="61">
        <v>70939</v>
      </c>
      <c r="J13" s="61"/>
      <c r="K13" s="61"/>
      <c r="L13" s="61"/>
      <c r="M13" s="61">
        <f t="shared" si="0"/>
        <v>69492.59</v>
      </c>
      <c r="N13" s="61">
        <v>1446.41</v>
      </c>
    </row>
    <row r="14" spans="1:14" s="58" customFormat="1" ht="16.350000000000001" customHeight="1" x14ac:dyDescent="0.15">
      <c r="A14" s="60" t="s">
        <v>2679</v>
      </c>
      <c r="B14" s="61">
        <v>8722</v>
      </c>
      <c r="C14" s="61"/>
      <c r="D14" s="61"/>
      <c r="E14" s="61"/>
      <c r="F14" s="61">
        <v>8722</v>
      </c>
      <c r="G14" s="61">
        <v>0</v>
      </c>
      <c r="H14" s="60" t="s">
        <v>2680</v>
      </c>
      <c r="I14" s="61">
        <v>8585</v>
      </c>
      <c r="J14" s="61"/>
      <c r="K14" s="61"/>
      <c r="L14" s="61"/>
      <c r="M14" s="61">
        <f t="shared" si="0"/>
        <v>7320.18</v>
      </c>
      <c r="N14" s="61">
        <v>1264.82</v>
      </c>
    </row>
    <row r="15" spans="1:14" s="58" customFormat="1" ht="16.350000000000001" customHeight="1" x14ac:dyDescent="0.15">
      <c r="A15" s="60" t="s">
        <v>2681</v>
      </c>
      <c r="B15" s="61">
        <v>955</v>
      </c>
      <c r="C15" s="61"/>
      <c r="D15" s="61"/>
      <c r="E15" s="61"/>
      <c r="F15" s="61">
        <v>955</v>
      </c>
      <c r="G15" s="61">
        <v>0</v>
      </c>
      <c r="H15" s="60" t="s">
        <v>2682</v>
      </c>
      <c r="I15" s="61">
        <v>75440</v>
      </c>
      <c r="J15" s="61"/>
      <c r="K15" s="61"/>
      <c r="L15" s="61"/>
      <c r="M15" s="61">
        <f t="shared" si="0"/>
        <v>71879.899999999994</v>
      </c>
      <c r="N15" s="61">
        <v>3560.1</v>
      </c>
    </row>
    <row r="16" spans="1:14" s="58" customFormat="1" ht="16.350000000000001" customHeight="1" x14ac:dyDescent="0.15">
      <c r="A16" s="60" t="s">
        <v>2683</v>
      </c>
      <c r="B16" s="61">
        <v>16419</v>
      </c>
      <c r="C16" s="61"/>
      <c r="D16" s="61"/>
      <c r="E16" s="61"/>
      <c r="F16" s="61">
        <v>16419</v>
      </c>
      <c r="G16" s="61">
        <v>0</v>
      </c>
      <c r="H16" s="60" t="s">
        <v>2684</v>
      </c>
      <c r="I16" s="61">
        <v>151756</v>
      </c>
      <c r="J16" s="61"/>
      <c r="K16" s="61"/>
      <c r="L16" s="61"/>
      <c r="M16" s="61">
        <f t="shared" si="0"/>
        <v>126390.72</v>
      </c>
      <c r="N16" s="61">
        <v>25365.279999999999</v>
      </c>
    </row>
    <row r="17" spans="1:14" s="58" customFormat="1" ht="16.350000000000001" customHeight="1" x14ac:dyDescent="0.15">
      <c r="A17" s="60" t="s">
        <v>2685</v>
      </c>
      <c r="B17" s="61">
        <v>7181</v>
      </c>
      <c r="C17" s="61"/>
      <c r="D17" s="61"/>
      <c r="E17" s="61"/>
      <c r="F17" s="61">
        <v>7181</v>
      </c>
      <c r="G17" s="61">
        <v>0</v>
      </c>
      <c r="H17" s="60" t="s">
        <v>2686</v>
      </c>
      <c r="I17" s="61">
        <v>22538</v>
      </c>
      <c r="J17" s="61"/>
      <c r="K17" s="61"/>
      <c r="L17" s="61"/>
      <c r="M17" s="61">
        <f t="shared" si="0"/>
        <v>22518</v>
      </c>
      <c r="N17" s="61">
        <v>20</v>
      </c>
    </row>
    <row r="18" spans="1:14" s="58" customFormat="1" ht="16.350000000000001" customHeight="1" x14ac:dyDescent="0.15">
      <c r="A18" s="60" t="s">
        <v>2687</v>
      </c>
      <c r="B18" s="61">
        <v>4001</v>
      </c>
      <c r="C18" s="61"/>
      <c r="D18" s="61"/>
      <c r="E18" s="61"/>
      <c r="F18" s="61">
        <v>4001</v>
      </c>
      <c r="G18" s="61">
        <v>0</v>
      </c>
      <c r="H18" s="60" t="s">
        <v>2688</v>
      </c>
      <c r="I18" s="61">
        <v>642</v>
      </c>
      <c r="J18" s="61"/>
      <c r="K18" s="61"/>
      <c r="L18" s="61"/>
      <c r="M18" s="61">
        <f t="shared" si="0"/>
        <v>642</v>
      </c>
      <c r="N18" s="61"/>
    </row>
    <row r="19" spans="1:14" s="58" customFormat="1" ht="15.6" customHeight="1" x14ac:dyDescent="0.15">
      <c r="A19" s="60" t="s">
        <v>2689</v>
      </c>
      <c r="B19" s="61">
        <v>54</v>
      </c>
      <c r="C19" s="61"/>
      <c r="D19" s="61"/>
      <c r="E19" s="61"/>
      <c r="F19" s="61">
        <v>54</v>
      </c>
      <c r="G19" s="61">
        <v>0</v>
      </c>
      <c r="H19" s="60" t="s">
        <v>2690</v>
      </c>
      <c r="I19" s="61">
        <v>1374</v>
      </c>
      <c r="J19" s="61"/>
      <c r="K19" s="61"/>
      <c r="L19" s="61"/>
      <c r="M19" s="61">
        <f t="shared" si="0"/>
        <v>1325</v>
      </c>
      <c r="N19" s="61">
        <v>49</v>
      </c>
    </row>
    <row r="20" spans="1:14" s="58" customFormat="1" ht="16.350000000000001" customHeight="1" x14ac:dyDescent="0.15">
      <c r="A20" s="60" t="s">
        <v>2691</v>
      </c>
      <c r="B20" s="61"/>
      <c r="C20" s="61"/>
      <c r="D20" s="61"/>
      <c r="E20" s="61"/>
      <c r="F20" s="61"/>
      <c r="G20" s="61">
        <v>0</v>
      </c>
      <c r="H20" s="60" t="s">
        <v>2692</v>
      </c>
      <c r="I20" s="61"/>
      <c r="J20" s="61"/>
      <c r="K20" s="61"/>
      <c r="L20" s="61"/>
      <c r="M20" s="61">
        <f t="shared" si="0"/>
        <v>0</v>
      </c>
      <c r="N20" s="61"/>
    </row>
    <row r="21" spans="1:14" s="58" customFormat="1" ht="16.350000000000001" customHeight="1" x14ac:dyDescent="0.15">
      <c r="A21" s="60" t="s">
        <v>2693</v>
      </c>
      <c r="B21" s="61">
        <v>28963</v>
      </c>
      <c r="C21" s="61"/>
      <c r="D21" s="61"/>
      <c r="E21" s="61"/>
      <c r="F21" s="61">
        <v>28963</v>
      </c>
      <c r="G21" s="61">
        <v>0</v>
      </c>
      <c r="H21" s="60" t="s">
        <v>2694</v>
      </c>
      <c r="I21" s="61"/>
      <c r="J21" s="61"/>
      <c r="K21" s="61"/>
      <c r="L21" s="61"/>
      <c r="M21" s="61">
        <f t="shared" si="0"/>
        <v>0</v>
      </c>
      <c r="N21" s="61"/>
    </row>
    <row r="22" spans="1:14" s="58" customFormat="1" ht="16.350000000000001" customHeight="1" x14ac:dyDescent="0.15">
      <c r="A22" s="60" t="s">
        <v>2695</v>
      </c>
      <c r="B22" s="61">
        <v>3577</v>
      </c>
      <c r="C22" s="61"/>
      <c r="D22" s="61"/>
      <c r="E22" s="61"/>
      <c r="F22" s="61">
        <v>3577</v>
      </c>
      <c r="G22" s="61">
        <v>0</v>
      </c>
      <c r="H22" s="60" t="s">
        <v>2696</v>
      </c>
      <c r="I22" s="61">
        <v>4575</v>
      </c>
      <c r="J22" s="61"/>
      <c r="K22" s="61"/>
      <c r="L22" s="61"/>
      <c r="M22" s="61">
        <f t="shared" si="0"/>
        <v>4249.47</v>
      </c>
      <c r="N22" s="93">
        <v>325.52999999999997</v>
      </c>
    </row>
    <row r="23" spans="1:14" s="58" customFormat="1" ht="16.350000000000001" customHeight="1" x14ac:dyDescent="0.15">
      <c r="A23" s="60" t="s">
        <v>2697</v>
      </c>
      <c r="B23" s="61">
        <v>2755</v>
      </c>
      <c r="C23" s="61"/>
      <c r="D23" s="61"/>
      <c r="E23" s="61"/>
      <c r="F23" s="61">
        <v>2755</v>
      </c>
      <c r="G23" s="61">
        <v>0</v>
      </c>
      <c r="H23" s="60" t="s">
        <v>2698</v>
      </c>
      <c r="I23" s="61">
        <v>19144</v>
      </c>
      <c r="J23" s="61"/>
      <c r="K23" s="61"/>
      <c r="L23" s="61"/>
      <c r="M23" s="61">
        <f t="shared" si="0"/>
        <v>17606.04</v>
      </c>
      <c r="N23" s="93">
        <v>1537.96</v>
      </c>
    </row>
    <row r="24" spans="1:14" s="58" customFormat="1" ht="16.350000000000001" customHeight="1" x14ac:dyDescent="0.15">
      <c r="A24" s="60" t="s">
        <v>2699</v>
      </c>
      <c r="B24" s="61">
        <v>4895</v>
      </c>
      <c r="C24" s="61"/>
      <c r="D24" s="61"/>
      <c r="E24" s="61"/>
      <c r="F24" s="61">
        <v>4895</v>
      </c>
      <c r="G24" s="61">
        <v>0</v>
      </c>
      <c r="H24" s="60" t="s">
        <v>2700</v>
      </c>
      <c r="I24" s="61">
        <v>759</v>
      </c>
      <c r="J24" s="61"/>
      <c r="K24" s="61"/>
      <c r="L24" s="61"/>
      <c r="M24" s="61">
        <f t="shared" si="0"/>
        <v>759</v>
      </c>
      <c r="N24" s="63"/>
    </row>
    <row r="25" spans="1:14" s="58" customFormat="1" ht="16.350000000000001" customHeight="1" x14ac:dyDescent="0.15">
      <c r="A25" s="60" t="s">
        <v>2701</v>
      </c>
      <c r="B25" s="61"/>
      <c r="C25" s="61"/>
      <c r="D25" s="61"/>
      <c r="E25" s="61"/>
      <c r="F25" s="61"/>
      <c r="G25" s="61">
        <v>0</v>
      </c>
      <c r="H25" s="60" t="s">
        <v>2702</v>
      </c>
      <c r="I25" s="61">
        <v>5778</v>
      </c>
      <c r="J25" s="61"/>
      <c r="K25" s="61"/>
      <c r="L25" s="61"/>
      <c r="M25" s="61">
        <f t="shared" si="0"/>
        <v>4496.1099999999997</v>
      </c>
      <c r="N25" s="93">
        <v>1281.8900000000001</v>
      </c>
    </row>
    <row r="26" spans="1:14" s="58" customFormat="1" ht="16.350000000000001" customHeight="1" x14ac:dyDescent="0.15">
      <c r="A26" s="60" t="s">
        <v>2703</v>
      </c>
      <c r="B26" s="61">
        <v>16414</v>
      </c>
      <c r="C26" s="61"/>
      <c r="D26" s="61"/>
      <c r="E26" s="61"/>
      <c r="F26" s="61">
        <v>16414</v>
      </c>
      <c r="G26" s="61">
        <v>0</v>
      </c>
      <c r="H26" s="60" t="s">
        <v>2713</v>
      </c>
      <c r="I26" s="61">
        <v>5836</v>
      </c>
      <c r="J26" s="61"/>
      <c r="K26" s="61"/>
      <c r="L26" s="61"/>
      <c r="M26" s="61">
        <f t="shared" si="0"/>
        <v>5678.94</v>
      </c>
      <c r="N26" s="93">
        <v>157.06</v>
      </c>
    </row>
    <row r="27" spans="1:14" s="58" customFormat="1" ht="16.350000000000001" customHeight="1" x14ac:dyDescent="0.15">
      <c r="A27" s="62" t="s">
        <v>2704</v>
      </c>
      <c r="B27" s="63">
        <v>40</v>
      </c>
      <c r="C27" s="63"/>
      <c r="D27" s="63"/>
      <c r="E27" s="63"/>
      <c r="F27" s="63">
        <v>40</v>
      </c>
      <c r="G27" s="63">
        <v>0</v>
      </c>
      <c r="H27" s="60" t="s">
        <v>2714</v>
      </c>
      <c r="I27" s="61">
        <v>8438</v>
      </c>
      <c r="J27" s="61"/>
      <c r="K27" s="61"/>
      <c r="L27" s="61"/>
      <c r="M27" s="61">
        <f t="shared" si="0"/>
        <v>8438</v>
      </c>
      <c r="N27" s="61"/>
    </row>
    <row r="28" spans="1:14" s="58" customFormat="1" ht="16.350000000000001" customHeight="1" x14ac:dyDescent="0.15">
      <c r="A28" s="62" t="s">
        <v>2705</v>
      </c>
      <c r="B28" s="63">
        <v>26</v>
      </c>
      <c r="C28" s="63"/>
      <c r="D28" s="64"/>
      <c r="E28" s="63"/>
      <c r="F28" s="63">
        <v>26</v>
      </c>
      <c r="G28" s="64"/>
      <c r="H28" s="60" t="s">
        <v>2715</v>
      </c>
      <c r="I28" s="63">
        <v>0</v>
      </c>
      <c r="J28" s="63">
        <v>0</v>
      </c>
      <c r="K28" s="63">
        <v>0</v>
      </c>
      <c r="L28" s="63">
        <v>0</v>
      </c>
      <c r="M28" s="61">
        <f t="shared" si="0"/>
        <v>0</v>
      </c>
      <c r="N28" s="63">
        <v>0</v>
      </c>
    </row>
    <row r="29" spans="1:14" s="58" customFormat="1" ht="16.350000000000001" customHeight="1" x14ac:dyDescent="0.15">
      <c r="A29" s="62" t="s">
        <v>2716</v>
      </c>
      <c r="B29" s="63">
        <v>156</v>
      </c>
      <c r="C29" s="63"/>
      <c r="D29" s="63"/>
      <c r="E29" s="63"/>
      <c r="F29" s="63">
        <v>156</v>
      </c>
      <c r="G29" s="63"/>
      <c r="H29" s="60"/>
      <c r="I29" s="95"/>
      <c r="J29" s="95"/>
      <c r="K29" s="95"/>
      <c r="L29" s="95"/>
      <c r="M29" s="95"/>
      <c r="N29" s="95"/>
    </row>
    <row r="30" spans="1:14" s="58" customFormat="1" ht="16.350000000000001" customHeight="1" x14ac:dyDescent="0.15">
      <c r="A30" s="60"/>
      <c r="B30" s="65"/>
      <c r="C30" s="65"/>
      <c r="D30" s="65"/>
      <c r="E30" s="65"/>
      <c r="F30" s="65"/>
      <c r="G30" s="65"/>
      <c r="H30" s="60"/>
      <c r="I30" s="65"/>
      <c r="J30" s="65"/>
      <c r="K30" s="65"/>
      <c r="L30" s="65"/>
      <c r="M30" s="65"/>
      <c r="N30" s="65"/>
    </row>
    <row r="31" spans="1:14" s="58" customFormat="1" ht="16.350000000000001" customHeight="1" x14ac:dyDescent="0.15">
      <c r="A31" s="60"/>
      <c r="B31" s="65"/>
      <c r="C31" s="65"/>
      <c r="D31" s="65"/>
      <c r="E31" s="65"/>
      <c r="F31" s="65"/>
      <c r="G31" s="65"/>
      <c r="H31" s="60"/>
      <c r="I31" s="65"/>
      <c r="J31" s="65"/>
      <c r="K31" s="65"/>
      <c r="L31" s="65"/>
      <c r="M31" s="65"/>
      <c r="N31" s="65"/>
    </row>
    <row r="32" spans="1:14" s="58" customFormat="1" ht="16.350000000000001" customHeight="1" x14ac:dyDescent="0.15">
      <c r="A32" s="60"/>
      <c r="B32" s="65"/>
      <c r="C32" s="65"/>
      <c r="D32" s="65"/>
      <c r="E32" s="65"/>
      <c r="F32" s="65"/>
      <c r="G32" s="65"/>
      <c r="H32" s="60"/>
      <c r="I32" s="65"/>
      <c r="J32" s="65"/>
      <c r="K32" s="65"/>
      <c r="L32" s="65"/>
      <c r="M32" s="65"/>
      <c r="N32" s="65"/>
    </row>
    <row r="33" spans="1:14" s="58" customFormat="1" ht="16.350000000000001" customHeight="1" x14ac:dyDescent="0.15">
      <c r="A33" s="60"/>
      <c r="B33" s="65"/>
      <c r="C33" s="65"/>
      <c r="D33" s="65"/>
      <c r="E33" s="65"/>
      <c r="F33" s="65"/>
      <c r="G33" s="65"/>
      <c r="H33" s="60"/>
      <c r="I33" s="65"/>
      <c r="J33" s="65"/>
      <c r="K33" s="65"/>
      <c r="L33" s="65"/>
      <c r="M33" s="65"/>
      <c r="N33" s="65"/>
    </row>
    <row r="34" spans="1:14" s="58" customFormat="1" ht="16.350000000000001" customHeight="1" x14ac:dyDescent="0.15">
      <c r="A34" s="60"/>
      <c r="B34" s="65"/>
      <c r="C34" s="65"/>
      <c r="D34" s="65"/>
      <c r="E34" s="65"/>
      <c r="F34" s="65"/>
      <c r="G34" s="65"/>
      <c r="H34" s="60"/>
      <c r="I34" s="65"/>
      <c r="J34" s="65"/>
      <c r="K34" s="65"/>
      <c r="L34" s="65"/>
      <c r="M34" s="65"/>
      <c r="N34" s="65"/>
    </row>
    <row r="35" spans="1:14" s="58" customFormat="1" ht="16.350000000000001" customHeight="1" x14ac:dyDescent="0.15">
      <c r="A35" s="60"/>
      <c r="B35" s="65"/>
      <c r="C35" s="65"/>
      <c r="D35" s="65"/>
      <c r="E35" s="65"/>
      <c r="F35" s="65"/>
      <c r="G35" s="65"/>
      <c r="H35" s="60"/>
      <c r="I35" s="65"/>
      <c r="J35" s="65"/>
      <c r="K35" s="65"/>
      <c r="L35" s="65"/>
      <c r="M35" s="65"/>
      <c r="N35" s="65"/>
    </row>
    <row r="36" spans="1:14" s="58" customFormat="1" ht="16.350000000000001" customHeight="1" x14ac:dyDescent="0.15">
      <c r="A36" s="60"/>
      <c r="B36" s="65"/>
      <c r="C36" s="65"/>
      <c r="D36" s="65"/>
      <c r="E36" s="65"/>
      <c r="F36" s="65"/>
      <c r="G36" s="65"/>
      <c r="H36" s="60"/>
      <c r="I36" s="65"/>
      <c r="J36" s="65"/>
      <c r="K36" s="65"/>
      <c r="L36" s="65"/>
      <c r="M36" s="65"/>
      <c r="N36" s="65"/>
    </row>
    <row r="37" spans="1:14" s="58" customFormat="1" ht="16.350000000000001" customHeight="1" x14ac:dyDescent="0.15">
      <c r="A37" s="60"/>
      <c r="B37" s="65"/>
      <c r="C37" s="65"/>
      <c r="D37" s="65"/>
      <c r="E37" s="65"/>
      <c r="F37" s="65"/>
      <c r="G37" s="65"/>
      <c r="H37" s="60"/>
      <c r="I37" s="65"/>
      <c r="J37" s="65"/>
      <c r="K37" s="65"/>
      <c r="L37" s="65"/>
      <c r="M37" s="65"/>
      <c r="N37" s="65"/>
    </row>
    <row r="38" spans="1:14" s="58" customFormat="1" ht="16.350000000000001" customHeight="1" x14ac:dyDescent="0.15">
      <c r="A38" s="60"/>
      <c r="B38" s="65"/>
      <c r="C38" s="65"/>
      <c r="D38" s="65"/>
      <c r="E38" s="65"/>
      <c r="F38" s="65"/>
      <c r="G38" s="65"/>
      <c r="H38" s="60"/>
      <c r="I38" s="65"/>
      <c r="J38" s="65"/>
      <c r="K38" s="65"/>
      <c r="L38" s="65"/>
      <c r="M38" s="65"/>
      <c r="N38" s="65"/>
    </row>
    <row r="39" spans="1:14" s="58" customFormat="1" ht="16.350000000000001" customHeight="1" x14ac:dyDescent="0.15">
      <c r="A39" s="60"/>
      <c r="B39" s="65"/>
      <c r="C39" s="65"/>
      <c r="D39" s="65"/>
      <c r="E39" s="65"/>
      <c r="F39" s="65"/>
      <c r="G39" s="65"/>
      <c r="H39" s="60"/>
      <c r="I39" s="65"/>
      <c r="J39" s="65"/>
      <c r="K39" s="65"/>
      <c r="L39" s="65"/>
      <c r="M39" s="65"/>
      <c r="N39" s="65"/>
    </row>
    <row r="40" spans="1:14" s="58" customFormat="1" ht="16.350000000000001" customHeight="1" x14ac:dyDescent="0.15">
      <c r="A40" s="59" t="s">
        <v>2717</v>
      </c>
      <c r="B40" s="61">
        <v>76529</v>
      </c>
      <c r="C40" s="61">
        <v>0</v>
      </c>
      <c r="D40" s="61">
        <v>0</v>
      </c>
      <c r="E40" s="61">
        <v>0</v>
      </c>
      <c r="F40" s="61">
        <v>76529</v>
      </c>
      <c r="G40" s="61">
        <v>0</v>
      </c>
      <c r="H40" s="59" t="s">
        <v>2718</v>
      </c>
      <c r="I40" s="61">
        <v>532099</v>
      </c>
      <c r="J40" s="61">
        <v>0</v>
      </c>
      <c r="K40" s="61">
        <v>0</v>
      </c>
      <c r="L40" s="61">
        <v>0</v>
      </c>
      <c r="M40" s="61">
        <v>490095</v>
      </c>
      <c r="N40" s="61">
        <v>42004</v>
      </c>
    </row>
    <row r="41" spans="1:14" s="58" customFormat="1" ht="16.899999999999999" customHeight="1" x14ac:dyDescent="0.15"/>
    <row r="42" spans="1:14" ht="14.25" x14ac:dyDescent="0.15"/>
    <row r="43" spans="1:14" ht="14.25" x14ac:dyDescent="0.15"/>
    <row r="44" spans="1:14" ht="14.25" x14ac:dyDescent="0.15"/>
    <row r="45" spans="1:14" ht="14.25" x14ac:dyDescent="0.15"/>
    <row r="46" spans="1:14" ht="14.25" x14ac:dyDescent="0.15"/>
    <row r="47" spans="1:14" ht="14.25" x14ac:dyDescent="0.15"/>
    <row r="48" spans="1:14" ht="14.25" x14ac:dyDescent="0.15"/>
    <row r="49" ht="14.25" x14ac:dyDescent="0.15"/>
    <row r="50" ht="14.25" x14ac:dyDescent="0.15"/>
    <row r="51" ht="14.25" x14ac:dyDescent="0.15"/>
    <row r="52" ht="14.25" x14ac:dyDescent="0.15"/>
    <row r="53" ht="14.25" x14ac:dyDescent="0.15"/>
    <row r="54" ht="14.25" x14ac:dyDescent="0.15"/>
    <row r="55" ht="14.25" x14ac:dyDescent="0.15"/>
    <row r="56" ht="14.25" x14ac:dyDescent="0.15"/>
    <row r="57" ht="14.25" x14ac:dyDescent="0.15"/>
    <row r="58" ht="14.25" x14ac:dyDescent="0.15"/>
    <row r="59" ht="14.25" x14ac:dyDescent="0.15"/>
    <row r="60" ht="14.25" x14ac:dyDescent="0.15"/>
    <row r="61" ht="14.25" x14ac:dyDescent="0.15"/>
    <row r="62" ht="14.25" x14ac:dyDescent="0.15"/>
    <row r="63" ht="14.25" x14ac:dyDescent="0.15"/>
    <row r="64" ht="14.25" x14ac:dyDescent="0.15"/>
    <row r="65" ht="14.25" x14ac:dyDescent="0.15"/>
    <row r="66" ht="14.25" x14ac:dyDescent="0.15"/>
    <row r="67" ht="14.25" x14ac:dyDescent="0.15"/>
    <row r="68" ht="14.25" x14ac:dyDescent="0.15"/>
    <row r="69" ht="14.25" x14ac:dyDescent="0.15"/>
    <row r="70" ht="14.25" x14ac:dyDescent="0.15"/>
    <row r="71" ht="14.25" x14ac:dyDescent="0.15"/>
    <row r="72" ht="14.25" x14ac:dyDescent="0.15"/>
    <row r="73" ht="14.25" x14ac:dyDescent="0.15"/>
    <row r="74" ht="14.25" x14ac:dyDescent="0.15"/>
    <row r="75" ht="14.25" x14ac:dyDescent="0.15"/>
    <row r="76" ht="14.25" x14ac:dyDescent="0.15"/>
    <row r="77" ht="14.25" x14ac:dyDescent="0.15"/>
  </sheetData>
  <sheetProtection objects="1" autoFilter="0"/>
  <mergeCells count="3">
    <mergeCell ref="A1:N1"/>
    <mergeCell ref="A2:N2"/>
    <mergeCell ref="A3:N3"/>
  </mergeCells>
  <phoneticPr fontId="9" type="noConversion"/>
  <dataValidations count="1">
    <dataValidation type="decimal" allowBlank="1" showInputMessage="1" showErrorMessage="1" sqref="C6:E77 F30:F77">
      <formula1>-99999999999999</formula1>
      <formula2>99999999999999</formula2>
    </dataValidation>
  </dataValidations>
  <printOptions gridLines="1"/>
  <pageMargins left="0.75" right="0.75" top="1" bottom="1" header="0" footer="0"/>
  <pageSetup orientation="portrait" r:id="rId1"/>
  <headerFooter>
    <oddHeader>&amp;L&amp;C&amp;A&amp;R</oddHeader>
    <oddFooter>&amp;L&amp;CPage &amp;P&amp;R</oddFooter>
    <evenHeader>&amp;L&amp;C&amp;A&amp;R</evenHeader>
    <evenFooter>&amp;L&amp;CPage &amp;P&amp;R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showZeros="0" defaultGridColor="0" colorId="8" workbookViewId="0">
      <selection activeCell="J20" sqref="J20"/>
    </sheetView>
  </sheetViews>
  <sheetFormatPr defaultColWidth="12.125" defaultRowHeight="15.6" customHeight="1" x14ac:dyDescent="0.15"/>
  <cols>
    <col min="1" max="1" width="8.75" style="41" customWidth="1"/>
    <col min="2" max="2" width="35.375" style="41" customWidth="1"/>
    <col min="3" max="3" width="15.25" style="41" customWidth="1"/>
    <col min="4" max="8" width="14.625" style="41" customWidth="1"/>
  </cols>
  <sheetData>
    <row r="1" spans="1:8" ht="42.75" customHeight="1" x14ac:dyDescent="0.15">
      <c r="A1" s="98" t="str">
        <f>'##BASEINFO'!$B$2&amp;""&amp;'##BASEINFO'!$B$7&amp;"一般公共预算(基本)支出决算经济分类录入表"</f>
        <v>2023年龙山县一般公共预算(基本)支出决算经济分类录入表</v>
      </c>
      <c r="B1" s="98"/>
      <c r="C1" s="98"/>
      <c r="D1" s="98"/>
      <c r="E1" s="98"/>
      <c r="F1" s="98"/>
      <c r="G1" s="98"/>
      <c r="H1" s="98"/>
    </row>
    <row r="2" spans="1:8" ht="17.25" customHeight="1" x14ac:dyDescent="0.15">
      <c r="A2" s="12"/>
      <c r="B2" s="12"/>
      <c r="C2" s="12"/>
      <c r="D2" s="12"/>
      <c r="E2" s="12"/>
      <c r="F2" s="12"/>
      <c r="G2" s="12"/>
      <c r="H2" s="13" t="s">
        <v>160</v>
      </c>
    </row>
    <row r="3" spans="1:8" ht="17.25" customHeight="1" x14ac:dyDescent="0.15">
      <c r="A3" s="12"/>
      <c r="B3" s="12"/>
      <c r="C3" s="12"/>
      <c r="D3" s="12"/>
      <c r="E3" s="12"/>
      <c r="F3" s="12"/>
      <c r="G3" s="12"/>
      <c r="H3" s="13" t="s">
        <v>172</v>
      </c>
    </row>
    <row r="4" spans="1:8" s="46" customFormat="1" ht="17.25" customHeight="1" x14ac:dyDescent="0.15">
      <c r="A4" s="102" t="s">
        <v>173</v>
      </c>
      <c r="B4" s="104" t="s">
        <v>174</v>
      </c>
      <c r="C4" s="104" t="s">
        <v>846</v>
      </c>
      <c r="D4" s="15"/>
      <c r="E4" s="16"/>
      <c r="F4" s="104" t="s">
        <v>1864</v>
      </c>
      <c r="G4" s="15"/>
      <c r="H4" s="14"/>
    </row>
    <row r="5" spans="1:8" s="46" customFormat="1" ht="35.25" customHeight="1" x14ac:dyDescent="0.15">
      <c r="A5" s="103"/>
      <c r="B5" s="105"/>
      <c r="C5" s="105"/>
      <c r="D5" s="24" t="s">
        <v>1925</v>
      </c>
      <c r="E5" s="25" t="s">
        <v>1926</v>
      </c>
      <c r="F5" s="105"/>
      <c r="G5" s="26" t="s">
        <v>1925</v>
      </c>
      <c r="H5" s="27" t="s">
        <v>1926</v>
      </c>
    </row>
    <row r="6" spans="1:8" ht="17.25" customHeight="1" x14ac:dyDescent="0.15">
      <c r="A6" s="3"/>
      <c r="B6" s="4" t="s">
        <v>846</v>
      </c>
      <c r="C6" s="42">
        <f>C7+C12+C23+C31+C38+C42+C45+C49+C54+C60+C64+C69</f>
        <v>624696</v>
      </c>
      <c r="D6" s="42">
        <f>D7+D12+D23+D31+D38+D42+D45+D49+D54+D60+D64+D69</f>
        <v>624696</v>
      </c>
      <c r="E6" s="42">
        <f>E7+E12+E23+E31+E38+E42+E45+E49+E54+E60+E64+E69</f>
        <v>0</v>
      </c>
      <c r="F6" s="42">
        <f>F7+F12+F23+F31+F38+F42+F45+F49+F54+F60+F64+F69</f>
        <v>174269</v>
      </c>
      <c r="G6" s="42">
        <f>SUM(G7,G12,G23,G31,G38,G42,G45,G49,G54,G60,G64,G69)</f>
        <v>174269</v>
      </c>
      <c r="H6" s="42">
        <f>SUM(H7,H12,H23,H31,H38,H42,H45,H49,H54,H60,H64,H69)</f>
        <v>0</v>
      </c>
    </row>
    <row r="7" spans="1:8" ht="17.25" customHeight="1" x14ac:dyDescent="0.15">
      <c r="A7" s="3">
        <v>501</v>
      </c>
      <c r="B7" s="5" t="s">
        <v>1865</v>
      </c>
      <c r="C7" s="42">
        <f t="shared" ref="C7:H7" si="0">SUM(C8:C11)</f>
        <v>179248</v>
      </c>
      <c r="D7" s="42">
        <f t="shared" si="0"/>
        <v>179248</v>
      </c>
      <c r="E7" s="42">
        <f t="shared" si="0"/>
        <v>0</v>
      </c>
      <c r="F7" s="42">
        <f t="shared" si="0"/>
        <v>151711</v>
      </c>
      <c r="G7" s="42">
        <f t="shared" si="0"/>
        <v>151711</v>
      </c>
      <c r="H7" s="42">
        <f t="shared" si="0"/>
        <v>0</v>
      </c>
    </row>
    <row r="8" spans="1:8" ht="17.25" customHeight="1" x14ac:dyDescent="0.15">
      <c r="A8" s="3">
        <v>50101</v>
      </c>
      <c r="B8" s="3" t="s">
        <v>1866</v>
      </c>
      <c r="C8" s="42">
        <f>D8+E8</f>
        <v>121121</v>
      </c>
      <c r="D8" s="44">
        <v>121121</v>
      </c>
      <c r="E8" s="44"/>
      <c r="F8" s="42">
        <f>G8+H8</f>
        <v>101472</v>
      </c>
      <c r="G8" s="44">
        <v>101472</v>
      </c>
      <c r="H8" s="44"/>
    </row>
    <row r="9" spans="1:8" ht="17.25" customHeight="1" x14ac:dyDescent="0.15">
      <c r="A9" s="3">
        <v>50102</v>
      </c>
      <c r="B9" s="3" t="s">
        <v>1867</v>
      </c>
      <c r="C9" s="42">
        <f>D9+E9</f>
        <v>26448</v>
      </c>
      <c r="D9" s="44">
        <v>26448</v>
      </c>
      <c r="E9" s="44"/>
      <c r="F9" s="42">
        <f>G9+H9</f>
        <v>22260</v>
      </c>
      <c r="G9" s="44">
        <v>22260</v>
      </c>
      <c r="H9" s="44"/>
    </row>
    <row r="10" spans="1:8" ht="17.25" customHeight="1" x14ac:dyDescent="0.15">
      <c r="A10" s="3">
        <v>50103</v>
      </c>
      <c r="B10" s="3" t="s">
        <v>1868</v>
      </c>
      <c r="C10" s="42">
        <f>D10+E10</f>
        <v>13425</v>
      </c>
      <c r="D10" s="44">
        <v>13425</v>
      </c>
      <c r="E10" s="44"/>
      <c r="F10" s="42">
        <f>G10+H10</f>
        <v>13376</v>
      </c>
      <c r="G10" s="44">
        <v>13376</v>
      </c>
      <c r="H10" s="44"/>
    </row>
    <row r="11" spans="1:8" ht="17.25" customHeight="1" x14ac:dyDescent="0.15">
      <c r="A11" s="3">
        <v>50199</v>
      </c>
      <c r="B11" s="3" t="s">
        <v>1869</v>
      </c>
      <c r="C11" s="42">
        <f>D11+E11</f>
        <v>18254</v>
      </c>
      <c r="D11" s="44">
        <v>18254</v>
      </c>
      <c r="E11" s="44"/>
      <c r="F11" s="42">
        <f>G11+H11</f>
        <v>14603</v>
      </c>
      <c r="G11" s="44">
        <v>14603</v>
      </c>
      <c r="H11" s="44"/>
    </row>
    <row r="12" spans="1:8" ht="17.25" customHeight="1" x14ac:dyDescent="0.15">
      <c r="A12" s="3">
        <v>502</v>
      </c>
      <c r="B12" s="5" t="s">
        <v>1870</v>
      </c>
      <c r="C12" s="42">
        <f t="shared" ref="C12:H12" si="1">SUM(C13:C22)</f>
        <v>82886</v>
      </c>
      <c r="D12" s="42">
        <f t="shared" si="1"/>
        <v>82886</v>
      </c>
      <c r="E12" s="42">
        <f t="shared" si="1"/>
        <v>0</v>
      </c>
      <c r="F12" s="42">
        <f t="shared" si="1"/>
        <v>6720</v>
      </c>
      <c r="G12" s="42">
        <f t="shared" si="1"/>
        <v>6720</v>
      </c>
      <c r="H12" s="42">
        <f t="shared" si="1"/>
        <v>0</v>
      </c>
    </row>
    <row r="13" spans="1:8" ht="17.25" customHeight="1" x14ac:dyDescent="0.15">
      <c r="A13" s="3">
        <v>50201</v>
      </c>
      <c r="B13" s="3" t="s">
        <v>1871</v>
      </c>
      <c r="C13" s="42">
        <f t="shared" ref="C13:C22" si="2">D13+E13</f>
        <v>13075</v>
      </c>
      <c r="D13" s="44">
        <v>13075</v>
      </c>
      <c r="E13" s="44"/>
      <c r="F13" s="42">
        <f t="shared" ref="F13:F22" si="3">G13+H13</f>
        <v>3933</v>
      </c>
      <c r="G13" s="44">
        <v>3933</v>
      </c>
      <c r="H13" s="44"/>
    </row>
    <row r="14" spans="1:8" ht="17.25" customHeight="1" x14ac:dyDescent="0.15">
      <c r="A14" s="3">
        <v>50202</v>
      </c>
      <c r="B14" s="3" t="s">
        <v>1872</v>
      </c>
      <c r="C14" s="42">
        <f t="shared" si="2"/>
        <v>616</v>
      </c>
      <c r="D14" s="44">
        <v>616</v>
      </c>
      <c r="E14" s="44"/>
      <c r="F14" s="42">
        <f t="shared" si="3"/>
        <v>271</v>
      </c>
      <c r="G14" s="44">
        <v>271</v>
      </c>
      <c r="H14" s="44"/>
    </row>
    <row r="15" spans="1:8" ht="17.25" customHeight="1" x14ac:dyDescent="0.15">
      <c r="A15" s="3">
        <v>50203</v>
      </c>
      <c r="B15" s="3" t="s">
        <v>1873</v>
      </c>
      <c r="C15" s="42">
        <f t="shared" si="2"/>
        <v>462</v>
      </c>
      <c r="D15" s="44">
        <v>462</v>
      </c>
      <c r="E15" s="44"/>
      <c r="F15" s="42">
        <f t="shared" si="3"/>
        <v>217</v>
      </c>
      <c r="G15" s="44">
        <v>217</v>
      </c>
      <c r="H15" s="44"/>
    </row>
    <row r="16" spans="1:8" ht="17.25" customHeight="1" x14ac:dyDescent="0.15">
      <c r="A16" s="3">
        <v>50204</v>
      </c>
      <c r="B16" s="3" t="s">
        <v>1874</v>
      </c>
      <c r="C16" s="42">
        <f t="shared" si="2"/>
        <v>322</v>
      </c>
      <c r="D16" s="44">
        <v>322</v>
      </c>
      <c r="E16" s="44"/>
      <c r="F16" s="42">
        <f t="shared" si="3"/>
        <v>85</v>
      </c>
      <c r="G16" s="44">
        <v>85</v>
      </c>
      <c r="H16" s="44"/>
    </row>
    <row r="17" spans="1:8" ht="17.25" customHeight="1" x14ac:dyDescent="0.15">
      <c r="A17" s="3">
        <v>50205</v>
      </c>
      <c r="B17" s="3" t="s">
        <v>1875</v>
      </c>
      <c r="C17" s="42">
        <f t="shared" si="2"/>
        <v>792</v>
      </c>
      <c r="D17" s="44">
        <v>792</v>
      </c>
      <c r="E17" s="44"/>
      <c r="F17" s="42">
        <f t="shared" si="3"/>
        <v>184</v>
      </c>
      <c r="G17" s="44">
        <v>184</v>
      </c>
      <c r="H17" s="44"/>
    </row>
    <row r="18" spans="1:8" ht="17.25" customHeight="1" x14ac:dyDescent="0.15">
      <c r="A18" s="3">
        <v>50206</v>
      </c>
      <c r="B18" s="3" t="s">
        <v>1876</v>
      </c>
      <c r="C18" s="42">
        <f t="shared" si="2"/>
        <v>990</v>
      </c>
      <c r="D18" s="44">
        <v>990</v>
      </c>
      <c r="E18" s="44"/>
      <c r="F18" s="42">
        <f t="shared" si="3"/>
        <v>412</v>
      </c>
      <c r="G18" s="44">
        <v>412</v>
      </c>
      <c r="H18" s="44"/>
    </row>
    <row r="19" spans="1:8" ht="17.25" customHeight="1" x14ac:dyDescent="0.15">
      <c r="A19" s="3">
        <v>50207</v>
      </c>
      <c r="B19" s="3" t="s">
        <v>1877</v>
      </c>
      <c r="C19" s="42">
        <f t="shared" si="2"/>
        <v>0</v>
      </c>
      <c r="D19" s="44"/>
      <c r="E19" s="44"/>
      <c r="F19" s="42">
        <f t="shared" si="3"/>
        <v>0</v>
      </c>
      <c r="G19" s="44"/>
      <c r="H19" s="44"/>
    </row>
    <row r="20" spans="1:8" ht="17.25" customHeight="1" x14ac:dyDescent="0.15">
      <c r="A20" s="3">
        <v>50208</v>
      </c>
      <c r="B20" s="3" t="s">
        <v>1878</v>
      </c>
      <c r="C20" s="42">
        <f t="shared" si="2"/>
        <v>1058</v>
      </c>
      <c r="D20" s="44">
        <v>1058</v>
      </c>
      <c r="E20" s="44"/>
      <c r="F20" s="42">
        <f t="shared" si="3"/>
        <v>390</v>
      </c>
      <c r="G20" s="44">
        <v>390</v>
      </c>
      <c r="H20" s="44"/>
    </row>
    <row r="21" spans="1:8" ht="17.25" customHeight="1" x14ac:dyDescent="0.15">
      <c r="A21" s="3">
        <v>50209</v>
      </c>
      <c r="B21" s="3" t="s">
        <v>1879</v>
      </c>
      <c r="C21" s="42">
        <f t="shared" si="2"/>
        <v>991</v>
      </c>
      <c r="D21" s="44">
        <v>991</v>
      </c>
      <c r="E21" s="44"/>
      <c r="F21" s="42">
        <f t="shared" si="3"/>
        <v>178</v>
      </c>
      <c r="G21" s="44">
        <v>178</v>
      </c>
      <c r="H21" s="44"/>
    </row>
    <row r="22" spans="1:8" ht="17.25" customHeight="1" x14ac:dyDescent="0.15">
      <c r="A22" s="3">
        <v>50299</v>
      </c>
      <c r="B22" s="3" t="s">
        <v>1880</v>
      </c>
      <c r="C22" s="42">
        <f t="shared" si="2"/>
        <v>64580</v>
      </c>
      <c r="D22" s="44">
        <v>64580</v>
      </c>
      <c r="E22" s="44"/>
      <c r="F22" s="42">
        <f t="shared" si="3"/>
        <v>1050</v>
      </c>
      <c r="G22" s="44">
        <v>1050</v>
      </c>
      <c r="H22" s="44"/>
    </row>
    <row r="23" spans="1:8" ht="17.25" customHeight="1" x14ac:dyDescent="0.15">
      <c r="A23" s="3">
        <v>503</v>
      </c>
      <c r="B23" s="5" t="s">
        <v>1881</v>
      </c>
      <c r="C23" s="42">
        <f t="shared" ref="C23:H23" si="4">SUM(C24:C30)</f>
        <v>149188</v>
      </c>
      <c r="D23" s="42">
        <f t="shared" si="4"/>
        <v>149188</v>
      </c>
      <c r="E23" s="42">
        <f t="shared" si="4"/>
        <v>0</v>
      </c>
      <c r="F23" s="42">
        <f t="shared" si="4"/>
        <v>677</v>
      </c>
      <c r="G23" s="42">
        <f t="shared" si="4"/>
        <v>677</v>
      </c>
      <c r="H23" s="42">
        <f t="shared" si="4"/>
        <v>0</v>
      </c>
    </row>
    <row r="24" spans="1:8" ht="17.25" customHeight="1" x14ac:dyDescent="0.15">
      <c r="A24" s="3">
        <v>50301</v>
      </c>
      <c r="B24" s="3" t="s">
        <v>1882</v>
      </c>
      <c r="C24" s="42">
        <f t="shared" ref="C24:C30" si="5">D24+E24</f>
        <v>0</v>
      </c>
      <c r="D24" s="44"/>
      <c r="E24" s="44"/>
      <c r="F24" s="42">
        <f t="shared" ref="F24:F30" si="6">G24+H24</f>
        <v>0</v>
      </c>
      <c r="G24" s="44"/>
      <c r="H24" s="44"/>
    </row>
    <row r="25" spans="1:8" ht="17.25" customHeight="1" x14ac:dyDescent="0.15">
      <c r="A25" s="3">
        <v>50302</v>
      </c>
      <c r="B25" s="3" t="s">
        <v>1883</v>
      </c>
      <c r="C25" s="42">
        <f t="shared" si="5"/>
        <v>286</v>
      </c>
      <c r="D25" s="44">
        <v>286</v>
      </c>
      <c r="E25" s="44"/>
      <c r="F25" s="42">
        <f t="shared" si="6"/>
        <v>0</v>
      </c>
      <c r="G25" s="44"/>
      <c r="H25" s="44"/>
    </row>
    <row r="26" spans="1:8" ht="17.25" customHeight="1" x14ac:dyDescent="0.15">
      <c r="A26" s="3">
        <v>50303</v>
      </c>
      <c r="B26" s="3" t="s">
        <v>1884</v>
      </c>
      <c r="C26" s="42">
        <f t="shared" si="5"/>
        <v>3</v>
      </c>
      <c r="D26" s="44">
        <v>3</v>
      </c>
      <c r="E26" s="44"/>
      <c r="F26" s="42">
        <f t="shared" si="6"/>
        <v>0</v>
      </c>
      <c r="G26" s="44"/>
      <c r="H26" s="44"/>
    </row>
    <row r="27" spans="1:8" ht="17.25" customHeight="1" x14ac:dyDescent="0.15">
      <c r="A27" s="3">
        <v>50305</v>
      </c>
      <c r="B27" s="3" t="s">
        <v>1885</v>
      </c>
      <c r="C27" s="42">
        <f t="shared" si="5"/>
        <v>3449</v>
      </c>
      <c r="D27" s="44">
        <v>3449</v>
      </c>
      <c r="E27" s="44"/>
      <c r="F27" s="42">
        <f t="shared" si="6"/>
        <v>0</v>
      </c>
      <c r="G27" s="44"/>
      <c r="H27" s="44"/>
    </row>
    <row r="28" spans="1:8" ht="17.25" customHeight="1" x14ac:dyDescent="0.15">
      <c r="A28" s="3">
        <v>50306</v>
      </c>
      <c r="B28" s="3" t="s">
        <v>1886</v>
      </c>
      <c r="C28" s="42">
        <f t="shared" si="5"/>
        <v>628</v>
      </c>
      <c r="D28" s="44">
        <v>628</v>
      </c>
      <c r="E28" s="44"/>
      <c r="F28" s="42">
        <f t="shared" si="6"/>
        <v>521</v>
      </c>
      <c r="G28" s="44">
        <v>521</v>
      </c>
      <c r="H28" s="44"/>
    </row>
    <row r="29" spans="1:8" ht="17.25" customHeight="1" x14ac:dyDescent="0.15">
      <c r="A29" s="3">
        <v>50307</v>
      </c>
      <c r="B29" s="3" t="s">
        <v>1887</v>
      </c>
      <c r="C29" s="42">
        <f t="shared" si="5"/>
        <v>0</v>
      </c>
      <c r="D29" s="44"/>
      <c r="E29" s="44"/>
      <c r="F29" s="42">
        <f t="shared" si="6"/>
        <v>0</v>
      </c>
      <c r="G29" s="44"/>
      <c r="H29" s="44"/>
    </row>
    <row r="30" spans="1:8" ht="17.25" customHeight="1" x14ac:dyDescent="0.15">
      <c r="A30" s="3">
        <v>50399</v>
      </c>
      <c r="B30" s="3" t="s">
        <v>1888</v>
      </c>
      <c r="C30" s="42">
        <f t="shared" si="5"/>
        <v>144822</v>
      </c>
      <c r="D30" s="44">
        <v>144822</v>
      </c>
      <c r="E30" s="44"/>
      <c r="F30" s="42">
        <f t="shared" si="6"/>
        <v>156</v>
      </c>
      <c r="G30" s="44">
        <v>156</v>
      </c>
      <c r="H30" s="44"/>
    </row>
    <row r="31" spans="1:8" ht="17.25" customHeight="1" x14ac:dyDescent="0.15">
      <c r="A31" s="3">
        <v>504</v>
      </c>
      <c r="B31" s="5" t="s">
        <v>1889</v>
      </c>
      <c r="C31" s="42">
        <f t="shared" ref="C31:H31" si="7">SUM(C32:C37)</f>
        <v>8543</v>
      </c>
      <c r="D31" s="42">
        <f t="shared" si="7"/>
        <v>8543</v>
      </c>
      <c r="E31" s="42">
        <f t="shared" si="7"/>
        <v>0</v>
      </c>
      <c r="F31" s="42">
        <f t="shared" si="7"/>
        <v>0</v>
      </c>
      <c r="G31" s="42">
        <f t="shared" si="7"/>
        <v>0</v>
      </c>
      <c r="H31" s="42">
        <f t="shared" si="7"/>
        <v>0</v>
      </c>
    </row>
    <row r="32" spans="1:8" ht="17.25" customHeight="1" x14ac:dyDescent="0.15">
      <c r="A32" s="3">
        <v>50401</v>
      </c>
      <c r="B32" s="3" t="s">
        <v>1882</v>
      </c>
      <c r="C32" s="42">
        <f t="shared" ref="C32:C37" si="8">D32+E32</f>
        <v>0</v>
      </c>
      <c r="D32" s="44"/>
      <c r="E32" s="44"/>
      <c r="F32" s="42">
        <f t="shared" ref="F32:F37" si="9">G32+H32</f>
        <v>0</v>
      </c>
      <c r="G32" s="44"/>
      <c r="H32" s="44"/>
    </row>
    <row r="33" spans="1:8" ht="17.25" customHeight="1" x14ac:dyDescent="0.15">
      <c r="A33" s="3">
        <v>50402</v>
      </c>
      <c r="B33" s="3" t="s">
        <v>1883</v>
      </c>
      <c r="C33" s="42">
        <f t="shared" si="8"/>
        <v>0</v>
      </c>
      <c r="D33" s="44"/>
      <c r="E33" s="44"/>
      <c r="F33" s="42">
        <f t="shared" si="9"/>
        <v>0</v>
      </c>
      <c r="G33" s="44"/>
      <c r="H33" s="44"/>
    </row>
    <row r="34" spans="1:8" ht="17.25" customHeight="1" x14ac:dyDescent="0.15">
      <c r="A34" s="3">
        <v>50403</v>
      </c>
      <c r="B34" s="3" t="s">
        <v>1884</v>
      </c>
      <c r="C34" s="42">
        <f t="shared" si="8"/>
        <v>0</v>
      </c>
      <c r="D34" s="44"/>
      <c r="E34" s="44"/>
      <c r="F34" s="42">
        <f t="shared" si="9"/>
        <v>0</v>
      </c>
      <c r="G34" s="44"/>
      <c r="H34" s="44"/>
    </row>
    <row r="35" spans="1:8" ht="17.25" customHeight="1" x14ac:dyDescent="0.15">
      <c r="A35" s="3">
        <v>50404</v>
      </c>
      <c r="B35" s="3" t="s">
        <v>1886</v>
      </c>
      <c r="C35" s="42">
        <f t="shared" si="8"/>
        <v>16</v>
      </c>
      <c r="D35" s="44">
        <v>16</v>
      </c>
      <c r="E35" s="44"/>
      <c r="F35" s="42">
        <f t="shared" si="9"/>
        <v>0</v>
      </c>
      <c r="G35" s="44"/>
      <c r="H35" s="44"/>
    </row>
    <row r="36" spans="1:8" ht="17.25" customHeight="1" x14ac:dyDescent="0.15">
      <c r="A36" s="3">
        <v>50405</v>
      </c>
      <c r="B36" s="3" t="s">
        <v>1887</v>
      </c>
      <c r="C36" s="42">
        <f t="shared" si="8"/>
        <v>0</v>
      </c>
      <c r="D36" s="44"/>
      <c r="E36" s="44"/>
      <c r="F36" s="42">
        <f t="shared" si="9"/>
        <v>0</v>
      </c>
      <c r="G36" s="44"/>
      <c r="H36" s="44"/>
    </row>
    <row r="37" spans="1:8" ht="17.25" customHeight="1" x14ac:dyDescent="0.15">
      <c r="A37" s="3">
        <v>50499</v>
      </c>
      <c r="B37" s="3" t="s">
        <v>1888</v>
      </c>
      <c r="C37" s="42">
        <f t="shared" si="8"/>
        <v>8527</v>
      </c>
      <c r="D37" s="44">
        <v>8527</v>
      </c>
      <c r="E37" s="44"/>
      <c r="F37" s="42">
        <f t="shared" si="9"/>
        <v>0</v>
      </c>
      <c r="G37" s="44"/>
      <c r="H37" s="44"/>
    </row>
    <row r="38" spans="1:8" ht="17.25" customHeight="1" x14ac:dyDescent="0.15">
      <c r="A38" s="3">
        <v>505</v>
      </c>
      <c r="B38" s="5" t="s">
        <v>1890</v>
      </c>
      <c r="C38" s="42">
        <f t="shared" ref="C38:H38" si="10">SUM(C39:C41)</f>
        <v>33483</v>
      </c>
      <c r="D38" s="42">
        <f t="shared" si="10"/>
        <v>33483</v>
      </c>
      <c r="E38" s="42">
        <f t="shared" si="10"/>
        <v>0</v>
      </c>
      <c r="F38" s="42">
        <f t="shared" si="10"/>
        <v>13899</v>
      </c>
      <c r="G38" s="42">
        <f t="shared" si="10"/>
        <v>13899</v>
      </c>
      <c r="H38" s="42">
        <f t="shared" si="10"/>
        <v>0</v>
      </c>
    </row>
    <row r="39" spans="1:8" ht="17.25" customHeight="1" x14ac:dyDescent="0.15">
      <c r="A39" s="3">
        <v>50501</v>
      </c>
      <c r="B39" s="3" t="s">
        <v>1891</v>
      </c>
      <c r="C39" s="42">
        <f>D39+E39</f>
        <v>12967</v>
      </c>
      <c r="D39" s="44">
        <v>12967</v>
      </c>
      <c r="E39" s="44"/>
      <c r="F39" s="42">
        <f>G39+H39</f>
        <v>12917</v>
      </c>
      <c r="G39" s="44">
        <v>12917</v>
      </c>
      <c r="H39" s="44"/>
    </row>
    <row r="40" spans="1:8" ht="17.25" customHeight="1" x14ac:dyDescent="0.15">
      <c r="A40" s="3">
        <v>50502</v>
      </c>
      <c r="B40" s="3" t="s">
        <v>1892</v>
      </c>
      <c r="C40" s="42">
        <f>D40+E40</f>
        <v>2571</v>
      </c>
      <c r="D40" s="44">
        <v>2571</v>
      </c>
      <c r="E40" s="44"/>
      <c r="F40" s="42">
        <f>G40+H40</f>
        <v>394</v>
      </c>
      <c r="G40" s="44">
        <v>394</v>
      </c>
      <c r="H40" s="44"/>
    </row>
    <row r="41" spans="1:8" ht="17.25" customHeight="1" x14ac:dyDescent="0.15">
      <c r="A41" s="3">
        <v>50599</v>
      </c>
      <c r="B41" s="3" t="s">
        <v>1893</v>
      </c>
      <c r="C41" s="42">
        <f>D41+E41</f>
        <v>17945</v>
      </c>
      <c r="D41" s="44">
        <v>17945</v>
      </c>
      <c r="E41" s="44"/>
      <c r="F41" s="42">
        <f>G41+H41</f>
        <v>588</v>
      </c>
      <c r="G41" s="44">
        <v>588</v>
      </c>
      <c r="H41" s="44"/>
    </row>
    <row r="42" spans="1:8" ht="17.25" customHeight="1" x14ac:dyDescent="0.15">
      <c r="A42" s="3">
        <v>506</v>
      </c>
      <c r="B42" s="5" t="s">
        <v>1894</v>
      </c>
      <c r="C42" s="42">
        <f t="shared" ref="C42:H42" si="11">SUM(C43:C44)</f>
        <v>2258</v>
      </c>
      <c r="D42" s="42">
        <f t="shared" si="11"/>
        <v>2258</v>
      </c>
      <c r="E42" s="42">
        <f t="shared" si="11"/>
        <v>0</v>
      </c>
      <c r="F42" s="42">
        <f t="shared" si="11"/>
        <v>18</v>
      </c>
      <c r="G42" s="42">
        <f t="shared" si="11"/>
        <v>18</v>
      </c>
      <c r="H42" s="42">
        <f t="shared" si="11"/>
        <v>0</v>
      </c>
    </row>
    <row r="43" spans="1:8" ht="17.25" customHeight="1" x14ac:dyDescent="0.15">
      <c r="A43" s="3">
        <v>50601</v>
      </c>
      <c r="B43" s="3" t="s">
        <v>1895</v>
      </c>
      <c r="C43" s="42">
        <f>D43+E43</f>
        <v>2258</v>
      </c>
      <c r="D43" s="44">
        <v>2258</v>
      </c>
      <c r="E43" s="44"/>
      <c r="F43" s="42">
        <f>G43+H43</f>
        <v>18</v>
      </c>
      <c r="G43" s="44">
        <v>18</v>
      </c>
      <c r="H43" s="44"/>
    </row>
    <row r="44" spans="1:8" ht="17.25" customHeight="1" x14ac:dyDescent="0.15">
      <c r="A44" s="3">
        <v>50602</v>
      </c>
      <c r="B44" s="3" t="s">
        <v>1896</v>
      </c>
      <c r="C44" s="42">
        <f>D44+E44</f>
        <v>0</v>
      </c>
      <c r="D44" s="44"/>
      <c r="E44" s="44"/>
      <c r="F44" s="42">
        <f>G44+H44</f>
        <v>0</v>
      </c>
      <c r="G44" s="44"/>
      <c r="H44" s="44"/>
    </row>
    <row r="45" spans="1:8" ht="17.25" customHeight="1" x14ac:dyDescent="0.15">
      <c r="A45" s="3">
        <v>507</v>
      </c>
      <c r="B45" s="5" t="s">
        <v>1897</v>
      </c>
      <c r="C45" s="42">
        <f t="shared" ref="C45:H45" si="12">SUM(C46:C48)</f>
        <v>1750</v>
      </c>
      <c r="D45" s="42">
        <f t="shared" si="12"/>
        <v>1750</v>
      </c>
      <c r="E45" s="42">
        <f t="shared" si="12"/>
        <v>0</v>
      </c>
      <c r="F45" s="42">
        <f t="shared" si="12"/>
        <v>0</v>
      </c>
      <c r="G45" s="42">
        <f t="shared" si="12"/>
        <v>0</v>
      </c>
      <c r="H45" s="42">
        <f t="shared" si="12"/>
        <v>0</v>
      </c>
    </row>
    <row r="46" spans="1:8" ht="17.25" customHeight="1" x14ac:dyDescent="0.15">
      <c r="A46" s="3">
        <v>50701</v>
      </c>
      <c r="B46" s="3" t="s">
        <v>1898</v>
      </c>
      <c r="C46" s="42">
        <f>D46+E46</f>
        <v>0</v>
      </c>
      <c r="D46" s="44"/>
      <c r="E46" s="44"/>
      <c r="F46" s="42">
        <f>G46+H46</f>
        <v>0</v>
      </c>
      <c r="G46" s="44"/>
      <c r="H46" s="44"/>
    </row>
    <row r="47" spans="1:8" ht="17.25" customHeight="1" x14ac:dyDescent="0.15">
      <c r="A47" s="3">
        <v>50702</v>
      </c>
      <c r="B47" s="3" t="s">
        <v>1899</v>
      </c>
      <c r="C47" s="42">
        <f>D47+E47</f>
        <v>0</v>
      </c>
      <c r="D47" s="44"/>
      <c r="E47" s="44"/>
      <c r="F47" s="42">
        <f>G47+H47</f>
        <v>0</v>
      </c>
      <c r="G47" s="44"/>
      <c r="H47" s="44"/>
    </row>
    <row r="48" spans="1:8" ht="17.25" customHeight="1" x14ac:dyDescent="0.15">
      <c r="A48" s="3">
        <v>50799</v>
      </c>
      <c r="B48" s="3" t="s">
        <v>1900</v>
      </c>
      <c r="C48" s="42">
        <f>D48+E48</f>
        <v>1750</v>
      </c>
      <c r="D48" s="44">
        <v>1750</v>
      </c>
      <c r="E48" s="44"/>
      <c r="F48" s="42">
        <f>G48+H48</f>
        <v>0</v>
      </c>
      <c r="G48" s="44"/>
      <c r="H48" s="44"/>
    </row>
    <row r="49" spans="1:8" ht="17.25" customHeight="1" x14ac:dyDescent="0.15">
      <c r="A49" s="3">
        <v>508</v>
      </c>
      <c r="B49" s="5" t="s">
        <v>1901</v>
      </c>
      <c r="C49" s="42">
        <f t="shared" ref="C49:H49" si="13">SUM(C50:C53)</f>
        <v>0</v>
      </c>
      <c r="D49" s="42">
        <f t="shared" si="13"/>
        <v>0</v>
      </c>
      <c r="E49" s="42">
        <f t="shared" si="13"/>
        <v>0</v>
      </c>
      <c r="F49" s="42">
        <f t="shared" si="13"/>
        <v>0</v>
      </c>
      <c r="G49" s="42">
        <f t="shared" si="13"/>
        <v>0</v>
      </c>
      <c r="H49" s="42">
        <f t="shared" si="13"/>
        <v>0</v>
      </c>
    </row>
    <row r="50" spans="1:8" ht="17.25" customHeight="1" x14ac:dyDescent="0.15">
      <c r="A50" s="3">
        <v>50803</v>
      </c>
      <c r="B50" s="3" t="s">
        <v>1902</v>
      </c>
      <c r="C50" s="42">
        <f>D50+E50</f>
        <v>0</v>
      </c>
      <c r="D50" s="44"/>
      <c r="E50" s="44"/>
      <c r="F50" s="42">
        <f>G50+H50</f>
        <v>0</v>
      </c>
      <c r="G50" s="44"/>
      <c r="H50" s="44"/>
    </row>
    <row r="51" spans="1:8" ht="17.25" customHeight="1" x14ac:dyDescent="0.15">
      <c r="A51" s="3">
        <v>50804</v>
      </c>
      <c r="B51" s="3" t="s">
        <v>1903</v>
      </c>
      <c r="C51" s="42">
        <f>D51+E51</f>
        <v>0</v>
      </c>
      <c r="D51" s="44"/>
      <c r="E51" s="44"/>
      <c r="F51" s="42">
        <f>G51+H51</f>
        <v>0</v>
      </c>
      <c r="G51" s="44"/>
      <c r="H51" s="44"/>
    </row>
    <row r="52" spans="1:8" ht="17.25" customHeight="1" x14ac:dyDescent="0.15">
      <c r="A52" s="3">
        <v>50805</v>
      </c>
      <c r="B52" s="3" t="s">
        <v>1904</v>
      </c>
      <c r="C52" s="42">
        <f>D52+E52</f>
        <v>0</v>
      </c>
      <c r="D52" s="44"/>
      <c r="E52" s="44"/>
      <c r="F52" s="42">
        <f>G52+H52</f>
        <v>0</v>
      </c>
      <c r="G52" s="44"/>
      <c r="H52" s="44"/>
    </row>
    <row r="53" spans="1:8" ht="17.25" customHeight="1" x14ac:dyDescent="0.15">
      <c r="A53" s="3">
        <v>50899</v>
      </c>
      <c r="B53" s="3" t="s">
        <v>1905</v>
      </c>
      <c r="C53" s="42">
        <f>D53+E53</f>
        <v>0</v>
      </c>
      <c r="D53" s="44"/>
      <c r="E53" s="44"/>
      <c r="F53" s="42">
        <f>G53+H53</f>
        <v>0</v>
      </c>
      <c r="G53" s="44"/>
      <c r="H53" s="44"/>
    </row>
    <row r="54" spans="1:8" ht="17.25" customHeight="1" x14ac:dyDescent="0.15">
      <c r="A54" s="3">
        <v>509</v>
      </c>
      <c r="B54" s="5" t="s">
        <v>1906</v>
      </c>
      <c r="C54" s="42">
        <f t="shared" ref="C54:H54" si="14">SUM(C55:C59)</f>
        <v>55687</v>
      </c>
      <c r="D54" s="42">
        <f t="shared" si="14"/>
        <v>55687</v>
      </c>
      <c r="E54" s="42">
        <f t="shared" si="14"/>
        <v>0</v>
      </c>
      <c r="F54" s="42">
        <f t="shared" si="14"/>
        <v>720</v>
      </c>
      <c r="G54" s="42">
        <f t="shared" si="14"/>
        <v>720</v>
      </c>
      <c r="H54" s="42">
        <f t="shared" si="14"/>
        <v>0</v>
      </c>
    </row>
    <row r="55" spans="1:8" ht="17.25" customHeight="1" x14ac:dyDescent="0.15">
      <c r="A55" s="3">
        <v>50901</v>
      </c>
      <c r="B55" s="3" t="s">
        <v>1907</v>
      </c>
      <c r="C55" s="42">
        <f>D55+E55</f>
        <v>3249</v>
      </c>
      <c r="D55" s="44">
        <v>3249</v>
      </c>
      <c r="E55" s="44"/>
      <c r="F55" s="42">
        <f>G55+H55</f>
        <v>259</v>
      </c>
      <c r="G55" s="44">
        <v>259</v>
      </c>
      <c r="H55" s="44"/>
    </row>
    <row r="56" spans="1:8" ht="17.25" customHeight="1" x14ac:dyDescent="0.15">
      <c r="A56" s="3">
        <v>50902</v>
      </c>
      <c r="B56" s="3" t="s">
        <v>1908</v>
      </c>
      <c r="C56" s="42">
        <f>D56+E56</f>
        <v>1091</v>
      </c>
      <c r="D56" s="44">
        <v>1091</v>
      </c>
      <c r="E56" s="44"/>
      <c r="F56" s="42">
        <f>G56+H56</f>
        <v>0</v>
      </c>
      <c r="G56" s="44"/>
      <c r="H56" s="44"/>
    </row>
    <row r="57" spans="1:8" ht="17.25" customHeight="1" x14ac:dyDescent="0.15">
      <c r="A57" s="3">
        <v>50903</v>
      </c>
      <c r="B57" s="3" t="s">
        <v>1909</v>
      </c>
      <c r="C57" s="42">
        <f>D57+E57</f>
        <v>316</v>
      </c>
      <c r="D57" s="44">
        <v>316</v>
      </c>
      <c r="E57" s="44"/>
      <c r="F57" s="42">
        <f>G57+H57</f>
        <v>0</v>
      </c>
      <c r="G57" s="44"/>
      <c r="H57" s="44"/>
    </row>
    <row r="58" spans="1:8" ht="17.25" customHeight="1" x14ac:dyDescent="0.15">
      <c r="A58" s="3">
        <v>50905</v>
      </c>
      <c r="B58" s="3" t="s">
        <v>1910</v>
      </c>
      <c r="C58" s="42">
        <f>D58+E58</f>
        <v>142</v>
      </c>
      <c r="D58" s="44">
        <v>142</v>
      </c>
      <c r="E58" s="44"/>
      <c r="F58" s="42">
        <f>G58+H58</f>
        <v>142</v>
      </c>
      <c r="G58" s="44">
        <v>142</v>
      </c>
      <c r="H58" s="44"/>
    </row>
    <row r="59" spans="1:8" ht="17.25" customHeight="1" x14ac:dyDescent="0.15">
      <c r="A59" s="3">
        <v>50999</v>
      </c>
      <c r="B59" s="3" t="s">
        <v>1911</v>
      </c>
      <c r="C59" s="42">
        <f>D59+E59</f>
        <v>50889</v>
      </c>
      <c r="D59" s="44">
        <v>50889</v>
      </c>
      <c r="E59" s="44"/>
      <c r="F59" s="42">
        <f>G59+H59</f>
        <v>319</v>
      </c>
      <c r="G59" s="44">
        <v>319</v>
      </c>
      <c r="H59" s="44"/>
    </row>
    <row r="60" spans="1:8" ht="17.25" customHeight="1" x14ac:dyDescent="0.15">
      <c r="A60" s="3">
        <v>510</v>
      </c>
      <c r="B60" s="5" t="s">
        <v>1912</v>
      </c>
      <c r="C60" s="42">
        <f t="shared" ref="C60:H60" si="15">SUM(C61:C63)</f>
        <v>52610</v>
      </c>
      <c r="D60" s="42">
        <f t="shared" si="15"/>
        <v>52610</v>
      </c>
      <c r="E60" s="42">
        <f t="shared" si="15"/>
        <v>0</v>
      </c>
      <c r="F60" s="42">
        <f t="shared" si="15"/>
        <v>0</v>
      </c>
      <c r="G60" s="42">
        <f t="shared" si="15"/>
        <v>0</v>
      </c>
      <c r="H60" s="42">
        <f t="shared" si="15"/>
        <v>0</v>
      </c>
    </row>
    <row r="61" spans="1:8" ht="17.25" customHeight="1" x14ac:dyDescent="0.15">
      <c r="A61" s="3">
        <v>51002</v>
      </c>
      <c r="B61" s="3" t="s">
        <v>1913</v>
      </c>
      <c r="C61" s="42">
        <f>D61+E61</f>
        <v>52610</v>
      </c>
      <c r="D61" s="44">
        <v>52610</v>
      </c>
      <c r="E61" s="44"/>
      <c r="F61" s="42">
        <f>G61+H61</f>
        <v>0</v>
      </c>
      <c r="G61" s="44"/>
      <c r="H61" s="44"/>
    </row>
    <row r="62" spans="1:8" ht="17.25" customHeight="1" x14ac:dyDescent="0.15">
      <c r="A62" s="3">
        <v>51003</v>
      </c>
      <c r="B62" s="3" t="s">
        <v>1237</v>
      </c>
      <c r="C62" s="42">
        <f>D62+E62</f>
        <v>0</v>
      </c>
      <c r="D62" s="44"/>
      <c r="E62" s="44"/>
      <c r="F62" s="42">
        <f>G62+H62</f>
        <v>0</v>
      </c>
      <c r="G62" s="44"/>
      <c r="H62" s="44"/>
    </row>
    <row r="63" spans="1:8" ht="17.25" customHeight="1" x14ac:dyDescent="0.15">
      <c r="A63" s="3">
        <v>51004</v>
      </c>
      <c r="B63" s="3" t="s">
        <v>1914</v>
      </c>
      <c r="C63" s="42">
        <f>D63+E63</f>
        <v>0</v>
      </c>
      <c r="D63" s="44"/>
      <c r="E63" s="44"/>
      <c r="F63" s="42">
        <f>G63+H63</f>
        <v>0</v>
      </c>
      <c r="G63" s="44"/>
      <c r="H63" s="44"/>
    </row>
    <row r="64" spans="1:8" ht="17.25" customHeight="1" x14ac:dyDescent="0.15">
      <c r="A64" s="3">
        <v>511</v>
      </c>
      <c r="B64" s="5" t="s">
        <v>1915</v>
      </c>
      <c r="C64" s="42">
        <f t="shared" ref="C64:H64" si="16">SUM(C65:C68)</f>
        <v>8438</v>
      </c>
      <c r="D64" s="42">
        <f t="shared" si="16"/>
        <v>8438</v>
      </c>
      <c r="E64" s="42">
        <f t="shared" si="16"/>
        <v>0</v>
      </c>
      <c r="F64" s="42">
        <f t="shared" si="16"/>
        <v>0</v>
      </c>
      <c r="G64" s="42">
        <f t="shared" si="16"/>
        <v>0</v>
      </c>
      <c r="H64" s="42">
        <f t="shared" si="16"/>
        <v>0</v>
      </c>
    </row>
    <row r="65" spans="1:8" ht="17.25" customHeight="1" x14ac:dyDescent="0.15">
      <c r="A65" s="3">
        <v>51101</v>
      </c>
      <c r="B65" s="3" t="s">
        <v>1916</v>
      </c>
      <c r="C65" s="42">
        <f>D65+E65</f>
        <v>8226</v>
      </c>
      <c r="D65" s="44">
        <v>8226</v>
      </c>
      <c r="E65" s="44"/>
      <c r="F65" s="42">
        <f>G65+H65</f>
        <v>0</v>
      </c>
      <c r="G65" s="44"/>
      <c r="H65" s="44"/>
    </row>
    <row r="66" spans="1:8" ht="17.25" customHeight="1" x14ac:dyDescent="0.15">
      <c r="A66" s="3">
        <v>51102</v>
      </c>
      <c r="B66" s="3" t="s">
        <v>1917</v>
      </c>
      <c r="C66" s="42">
        <f>D66+E66</f>
        <v>212</v>
      </c>
      <c r="D66" s="44">
        <v>212</v>
      </c>
      <c r="E66" s="44"/>
      <c r="F66" s="42">
        <f>G66+H66</f>
        <v>0</v>
      </c>
      <c r="G66" s="44"/>
      <c r="H66" s="44"/>
    </row>
    <row r="67" spans="1:8" ht="17.25" customHeight="1" x14ac:dyDescent="0.15">
      <c r="A67" s="3">
        <v>51103</v>
      </c>
      <c r="B67" s="3" t="s">
        <v>1918</v>
      </c>
      <c r="C67" s="42">
        <f>D67+E67</f>
        <v>0</v>
      </c>
      <c r="D67" s="44"/>
      <c r="E67" s="44"/>
      <c r="F67" s="42">
        <f>G67+H67</f>
        <v>0</v>
      </c>
      <c r="G67" s="44"/>
      <c r="H67" s="44"/>
    </row>
    <row r="68" spans="1:8" ht="17.25" customHeight="1" x14ac:dyDescent="0.15">
      <c r="A68" s="3">
        <v>51104</v>
      </c>
      <c r="B68" s="3" t="s">
        <v>1919</v>
      </c>
      <c r="C68" s="42">
        <f>D68+E68</f>
        <v>0</v>
      </c>
      <c r="D68" s="44"/>
      <c r="E68" s="44"/>
      <c r="F68" s="42">
        <f>G68+H68</f>
        <v>0</v>
      </c>
      <c r="G68" s="44"/>
      <c r="H68" s="44"/>
    </row>
    <row r="69" spans="1:8" ht="17.25" customHeight="1" x14ac:dyDescent="0.15">
      <c r="A69" s="3">
        <v>599</v>
      </c>
      <c r="B69" s="5" t="s">
        <v>1920</v>
      </c>
      <c r="C69" s="42">
        <f t="shared" ref="C69:H69" si="17">SUM(C70:C74)</f>
        <v>50605</v>
      </c>
      <c r="D69" s="42">
        <f t="shared" si="17"/>
        <v>50605</v>
      </c>
      <c r="E69" s="42">
        <f t="shared" si="17"/>
        <v>0</v>
      </c>
      <c r="F69" s="42">
        <f t="shared" si="17"/>
        <v>524</v>
      </c>
      <c r="G69" s="42">
        <f t="shared" si="17"/>
        <v>524</v>
      </c>
      <c r="H69" s="42">
        <f t="shared" si="17"/>
        <v>0</v>
      </c>
    </row>
    <row r="70" spans="1:8" ht="17.25" customHeight="1" x14ac:dyDescent="0.15">
      <c r="A70" s="3">
        <v>59907</v>
      </c>
      <c r="B70" s="3" t="s">
        <v>1921</v>
      </c>
      <c r="C70" s="42">
        <f>D70+E70</f>
        <v>0</v>
      </c>
      <c r="D70" s="44"/>
      <c r="E70" s="44"/>
      <c r="F70" s="42">
        <f>G70+H70</f>
        <v>0</v>
      </c>
      <c r="G70" s="44"/>
      <c r="H70" s="44"/>
    </row>
    <row r="71" spans="1:8" ht="17.25" customHeight="1" x14ac:dyDescent="0.15">
      <c r="A71" s="3">
        <v>59908</v>
      </c>
      <c r="B71" s="3" t="s">
        <v>1922</v>
      </c>
      <c r="C71" s="42">
        <f>D71+E71</f>
        <v>0</v>
      </c>
      <c r="D71" s="44"/>
      <c r="E71" s="44"/>
      <c r="F71" s="42">
        <f>G71+H71</f>
        <v>0</v>
      </c>
      <c r="G71" s="44"/>
      <c r="H71" s="44"/>
    </row>
    <row r="72" spans="1:8" ht="17.25" customHeight="1" x14ac:dyDescent="0.15">
      <c r="A72" s="3">
        <v>59909</v>
      </c>
      <c r="B72" s="3" t="s">
        <v>1923</v>
      </c>
      <c r="C72" s="42">
        <f>D72+E72</f>
        <v>0</v>
      </c>
      <c r="D72" s="44"/>
      <c r="E72" s="44"/>
      <c r="F72" s="42">
        <f>G72+H72</f>
        <v>0</v>
      </c>
      <c r="G72" s="44"/>
      <c r="H72" s="44"/>
    </row>
    <row r="73" spans="1:8" ht="17.25" customHeight="1" x14ac:dyDescent="0.15">
      <c r="A73" s="3">
        <v>59910</v>
      </c>
      <c r="B73" s="3" t="s">
        <v>1924</v>
      </c>
      <c r="C73" s="42">
        <f>D73+E73</f>
        <v>0</v>
      </c>
      <c r="D73" s="44"/>
      <c r="E73" s="44"/>
      <c r="F73" s="42">
        <f>G73+H73</f>
        <v>0</v>
      </c>
      <c r="G73" s="44"/>
      <c r="H73" s="44"/>
    </row>
    <row r="74" spans="1:8" ht="17.25" customHeight="1" x14ac:dyDescent="0.15">
      <c r="A74" s="3">
        <v>59999</v>
      </c>
      <c r="B74" s="3" t="s">
        <v>1708</v>
      </c>
      <c r="C74" s="42">
        <f>D74+E74</f>
        <v>50605</v>
      </c>
      <c r="D74" s="44">
        <v>50605</v>
      </c>
      <c r="E74" s="44"/>
      <c r="F74" s="42">
        <f>G74+H74</f>
        <v>524</v>
      </c>
      <c r="G74" s="44">
        <v>524</v>
      </c>
      <c r="H74" s="44"/>
    </row>
  </sheetData>
  <sheetProtection objects="1" autoFilter="0"/>
  <mergeCells count="5">
    <mergeCell ref="A4:A5"/>
    <mergeCell ref="B4:B5"/>
    <mergeCell ref="A1:H1"/>
    <mergeCell ref="C4:C5"/>
    <mergeCell ref="F4:F5"/>
  </mergeCells>
  <phoneticPr fontId="9" type="noConversion"/>
  <dataValidations count="1">
    <dataValidation type="decimal" allowBlank="1" showInputMessage="1" showErrorMessage="1" sqref="C6:H74">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workbookViewId="0">
      <selection activeCell="C28" sqref="C28"/>
    </sheetView>
  </sheetViews>
  <sheetFormatPr defaultColWidth="8.75" defaultRowHeight="14.25" x14ac:dyDescent="0.15"/>
  <cols>
    <col min="1" max="1" width="40.375" style="67" bestFit="1" customWidth="1"/>
    <col min="2" max="2" width="9" style="67" bestFit="1" customWidth="1"/>
    <col min="3" max="3" width="23.5" style="67" bestFit="1" customWidth="1"/>
    <col min="4" max="32" width="9" style="67" bestFit="1" customWidth="1"/>
    <col min="33" max="256" width="8.75" style="67"/>
    <col min="257" max="257" width="40.375" style="67" bestFit="1" customWidth="1"/>
    <col min="258" max="258" width="9" style="67" bestFit="1" customWidth="1"/>
    <col min="259" max="259" width="23.5" style="67" bestFit="1" customWidth="1"/>
    <col min="260" max="288" width="9" style="67" bestFit="1" customWidth="1"/>
    <col min="289" max="512" width="8.75" style="67"/>
    <col min="513" max="513" width="40.375" style="67" bestFit="1" customWidth="1"/>
    <col min="514" max="514" width="9" style="67" bestFit="1" customWidth="1"/>
    <col min="515" max="515" width="23.5" style="67" bestFit="1" customWidth="1"/>
    <col min="516" max="544" width="9" style="67" bestFit="1" customWidth="1"/>
    <col min="545" max="768" width="8.75" style="67"/>
    <col min="769" max="769" width="40.375" style="67" bestFit="1" customWidth="1"/>
    <col min="770" max="770" width="9" style="67" bestFit="1" customWidth="1"/>
    <col min="771" max="771" width="23.5" style="67" bestFit="1" customWidth="1"/>
    <col min="772" max="800" width="9" style="67" bestFit="1" customWidth="1"/>
    <col min="801" max="1024" width="8.75" style="67"/>
    <col min="1025" max="1025" width="40.375" style="67" bestFit="1" customWidth="1"/>
    <col min="1026" max="1026" width="9" style="67" bestFit="1" customWidth="1"/>
    <col min="1027" max="1027" width="23.5" style="67" bestFit="1" customWidth="1"/>
    <col min="1028" max="1056" width="9" style="67" bestFit="1" customWidth="1"/>
    <col min="1057" max="1280" width="8.75" style="67"/>
    <col min="1281" max="1281" width="40.375" style="67" bestFit="1" customWidth="1"/>
    <col min="1282" max="1282" width="9" style="67" bestFit="1" customWidth="1"/>
    <col min="1283" max="1283" width="23.5" style="67" bestFit="1" customWidth="1"/>
    <col min="1284" max="1312" width="9" style="67" bestFit="1" customWidth="1"/>
    <col min="1313" max="1536" width="8.75" style="67"/>
    <col min="1537" max="1537" width="40.375" style="67" bestFit="1" customWidth="1"/>
    <col min="1538" max="1538" width="9" style="67" bestFit="1" customWidth="1"/>
    <col min="1539" max="1539" width="23.5" style="67" bestFit="1" customWidth="1"/>
    <col min="1540" max="1568" width="9" style="67" bestFit="1" customWidth="1"/>
    <col min="1569" max="1792" width="8.75" style="67"/>
    <col min="1793" max="1793" width="40.375" style="67" bestFit="1" customWidth="1"/>
    <col min="1794" max="1794" width="9" style="67" bestFit="1" customWidth="1"/>
    <col min="1795" max="1795" width="23.5" style="67" bestFit="1" customWidth="1"/>
    <col min="1796" max="1824" width="9" style="67" bestFit="1" customWidth="1"/>
    <col min="1825" max="2048" width="8.75" style="67"/>
    <col min="2049" max="2049" width="40.375" style="67" bestFit="1" customWidth="1"/>
    <col min="2050" max="2050" width="9" style="67" bestFit="1" customWidth="1"/>
    <col min="2051" max="2051" width="23.5" style="67" bestFit="1" customWidth="1"/>
    <col min="2052" max="2080" width="9" style="67" bestFit="1" customWidth="1"/>
    <col min="2081" max="2304" width="8.75" style="67"/>
    <col min="2305" max="2305" width="40.375" style="67" bestFit="1" customWidth="1"/>
    <col min="2306" max="2306" width="9" style="67" bestFit="1" customWidth="1"/>
    <col min="2307" max="2307" width="23.5" style="67" bestFit="1" customWidth="1"/>
    <col min="2308" max="2336" width="9" style="67" bestFit="1" customWidth="1"/>
    <col min="2337" max="2560" width="8.75" style="67"/>
    <col min="2561" max="2561" width="40.375" style="67" bestFit="1" customWidth="1"/>
    <col min="2562" max="2562" width="9" style="67" bestFit="1" customWidth="1"/>
    <col min="2563" max="2563" width="23.5" style="67" bestFit="1" customWidth="1"/>
    <col min="2564" max="2592" width="9" style="67" bestFit="1" customWidth="1"/>
    <col min="2593" max="2816" width="8.75" style="67"/>
    <col min="2817" max="2817" width="40.375" style="67" bestFit="1" customWidth="1"/>
    <col min="2818" max="2818" width="9" style="67" bestFit="1" customWidth="1"/>
    <col min="2819" max="2819" width="23.5" style="67" bestFit="1" customWidth="1"/>
    <col min="2820" max="2848" width="9" style="67" bestFit="1" customWidth="1"/>
    <col min="2849" max="3072" width="8.75" style="67"/>
    <col min="3073" max="3073" width="40.375" style="67" bestFit="1" customWidth="1"/>
    <col min="3074" max="3074" width="9" style="67" bestFit="1" customWidth="1"/>
    <col min="3075" max="3075" width="23.5" style="67" bestFit="1" customWidth="1"/>
    <col min="3076" max="3104" width="9" style="67" bestFit="1" customWidth="1"/>
    <col min="3105" max="3328" width="8.75" style="67"/>
    <col min="3329" max="3329" width="40.375" style="67" bestFit="1" customWidth="1"/>
    <col min="3330" max="3330" width="9" style="67" bestFit="1" customWidth="1"/>
    <col min="3331" max="3331" width="23.5" style="67" bestFit="1" customWidth="1"/>
    <col min="3332" max="3360" width="9" style="67" bestFit="1" customWidth="1"/>
    <col min="3361" max="3584" width="8.75" style="67"/>
    <col min="3585" max="3585" width="40.375" style="67" bestFit="1" customWidth="1"/>
    <col min="3586" max="3586" width="9" style="67" bestFit="1" customWidth="1"/>
    <col min="3587" max="3587" width="23.5" style="67" bestFit="1" customWidth="1"/>
    <col min="3588" max="3616" width="9" style="67" bestFit="1" customWidth="1"/>
    <col min="3617" max="3840" width="8.75" style="67"/>
    <col min="3841" max="3841" width="40.375" style="67" bestFit="1" customWidth="1"/>
    <col min="3842" max="3842" width="9" style="67" bestFit="1" customWidth="1"/>
    <col min="3843" max="3843" width="23.5" style="67" bestFit="1" customWidth="1"/>
    <col min="3844" max="3872" width="9" style="67" bestFit="1" customWidth="1"/>
    <col min="3873" max="4096" width="8.75" style="67"/>
    <col min="4097" max="4097" width="40.375" style="67" bestFit="1" customWidth="1"/>
    <col min="4098" max="4098" width="9" style="67" bestFit="1" customWidth="1"/>
    <col min="4099" max="4099" width="23.5" style="67" bestFit="1" customWidth="1"/>
    <col min="4100" max="4128" width="9" style="67" bestFit="1" customWidth="1"/>
    <col min="4129" max="4352" width="8.75" style="67"/>
    <col min="4353" max="4353" width="40.375" style="67" bestFit="1" customWidth="1"/>
    <col min="4354" max="4354" width="9" style="67" bestFit="1" customWidth="1"/>
    <col min="4355" max="4355" width="23.5" style="67" bestFit="1" customWidth="1"/>
    <col min="4356" max="4384" width="9" style="67" bestFit="1" customWidth="1"/>
    <col min="4385" max="4608" width="8.75" style="67"/>
    <col min="4609" max="4609" width="40.375" style="67" bestFit="1" customWidth="1"/>
    <col min="4610" max="4610" width="9" style="67" bestFit="1" customWidth="1"/>
    <col min="4611" max="4611" width="23.5" style="67" bestFit="1" customWidth="1"/>
    <col min="4612" max="4640" width="9" style="67" bestFit="1" customWidth="1"/>
    <col min="4641" max="4864" width="8.75" style="67"/>
    <col min="4865" max="4865" width="40.375" style="67" bestFit="1" customWidth="1"/>
    <col min="4866" max="4866" width="9" style="67" bestFit="1" customWidth="1"/>
    <col min="4867" max="4867" width="23.5" style="67" bestFit="1" customWidth="1"/>
    <col min="4868" max="4896" width="9" style="67" bestFit="1" customWidth="1"/>
    <col min="4897" max="5120" width="8.75" style="67"/>
    <col min="5121" max="5121" width="40.375" style="67" bestFit="1" customWidth="1"/>
    <col min="5122" max="5122" width="9" style="67" bestFit="1" customWidth="1"/>
    <col min="5123" max="5123" width="23.5" style="67" bestFit="1" customWidth="1"/>
    <col min="5124" max="5152" width="9" style="67" bestFit="1" customWidth="1"/>
    <col min="5153" max="5376" width="8.75" style="67"/>
    <col min="5377" max="5377" width="40.375" style="67" bestFit="1" customWidth="1"/>
    <col min="5378" max="5378" width="9" style="67" bestFit="1" customWidth="1"/>
    <col min="5379" max="5379" width="23.5" style="67" bestFit="1" customWidth="1"/>
    <col min="5380" max="5408" width="9" style="67" bestFit="1" customWidth="1"/>
    <col min="5409" max="5632" width="8.75" style="67"/>
    <col min="5633" max="5633" width="40.375" style="67" bestFit="1" customWidth="1"/>
    <col min="5634" max="5634" width="9" style="67" bestFit="1" customWidth="1"/>
    <col min="5635" max="5635" width="23.5" style="67" bestFit="1" customWidth="1"/>
    <col min="5636" max="5664" width="9" style="67" bestFit="1" customWidth="1"/>
    <col min="5665" max="5888" width="8.75" style="67"/>
    <col min="5889" max="5889" width="40.375" style="67" bestFit="1" customWidth="1"/>
    <col min="5890" max="5890" width="9" style="67" bestFit="1" customWidth="1"/>
    <col min="5891" max="5891" width="23.5" style="67" bestFit="1" customWidth="1"/>
    <col min="5892" max="5920" width="9" style="67" bestFit="1" customWidth="1"/>
    <col min="5921" max="6144" width="8.75" style="67"/>
    <col min="6145" max="6145" width="40.375" style="67" bestFit="1" customWidth="1"/>
    <col min="6146" max="6146" width="9" style="67" bestFit="1" customWidth="1"/>
    <col min="6147" max="6147" width="23.5" style="67" bestFit="1" customWidth="1"/>
    <col min="6148" max="6176" width="9" style="67" bestFit="1" customWidth="1"/>
    <col min="6177" max="6400" width="8.75" style="67"/>
    <col min="6401" max="6401" width="40.375" style="67" bestFit="1" customWidth="1"/>
    <col min="6402" max="6402" width="9" style="67" bestFit="1" customWidth="1"/>
    <col min="6403" max="6403" width="23.5" style="67" bestFit="1" customWidth="1"/>
    <col min="6404" max="6432" width="9" style="67" bestFit="1" customWidth="1"/>
    <col min="6433" max="6656" width="8.75" style="67"/>
    <col min="6657" max="6657" width="40.375" style="67" bestFit="1" customWidth="1"/>
    <col min="6658" max="6658" width="9" style="67" bestFit="1" customWidth="1"/>
    <col min="6659" max="6659" width="23.5" style="67" bestFit="1" customWidth="1"/>
    <col min="6660" max="6688" width="9" style="67" bestFit="1" customWidth="1"/>
    <col min="6689" max="6912" width="8.75" style="67"/>
    <col min="6913" max="6913" width="40.375" style="67" bestFit="1" customWidth="1"/>
    <col min="6914" max="6914" width="9" style="67" bestFit="1" customWidth="1"/>
    <col min="6915" max="6915" width="23.5" style="67" bestFit="1" customWidth="1"/>
    <col min="6916" max="6944" width="9" style="67" bestFit="1" customWidth="1"/>
    <col min="6945" max="7168" width="8.75" style="67"/>
    <col min="7169" max="7169" width="40.375" style="67" bestFit="1" customWidth="1"/>
    <col min="7170" max="7170" width="9" style="67" bestFit="1" customWidth="1"/>
    <col min="7171" max="7171" width="23.5" style="67" bestFit="1" customWidth="1"/>
    <col min="7172" max="7200" width="9" style="67" bestFit="1" customWidth="1"/>
    <col min="7201" max="7424" width="8.75" style="67"/>
    <col min="7425" max="7425" width="40.375" style="67" bestFit="1" customWidth="1"/>
    <col min="7426" max="7426" width="9" style="67" bestFit="1" customWidth="1"/>
    <col min="7427" max="7427" width="23.5" style="67" bestFit="1" customWidth="1"/>
    <col min="7428" max="7456" width="9" style="67" bestFit="1" customWidth="1"/>
    <col min="7457" max="7680" width="8.75" style="67"/>
    <col min="7681" max="7681" width="40.375" style="67" bestFit="1" customWidth="1"/>
    <col min="7682" max="7682" width="9" style="67" bestFit="1" customWidth="1"/>
    <col min="7683" max="7683" width="23.5" style="67" bestFit="1" customWidth="1"/>
    <col min="7684" max="7712" width="9" style="67" bestFit="1" customWidth="1"/>
    <col min="7713" max="7936" width="8.75" style="67"/>
    <col min="7937" max="7937" width="40.375" style="67" bestFit="1" customWidth="1"/>
    <col min="7938" max="7938" width="9" style="67" bestFit="1" customWidth="1"/>
    <col min="7939" max="7939" width="23.5" style="67" bestFit="1" customWidth="1"/>
    <col min="7940" max="7968" width="9" style="67" bestFit="1" customWidth="1"/>
    <col min="7969" max="8192" width="8.75" style="67"/>
    <col min="8193" max="8193" width="40.375" style="67" bestFit="1" customWidth="1"/>
    <col min="8194" max="8194" width="9" style="67" bestFit="1" customWidth="1"/>
    <col min="8195" max="8195" width="23.5" style="67" bestFit="1" customWidth="1"/>
    <col min="8196" max="8224" width="9" style="67" bestFit="1" customWidth="1"/>
    <col min="8225" max="8448" width="8.75" style="67"/>
    <col min="8449" max="8449" width="40.375" style="67" bestFit="1" customWidth="1"/>
    <col min="8450" max="8450" width="9" style="67" bestFit="1" customWidth="1"/>
    <col min="8451" max="8451" width="23.5" style="67" bestFit="1" customWidth="1"/>
    <col min="8452" max="8480" width="9" style="67" bestFit="1" customWidth="1"/>
    <col min="8481" max="8704" width="8.75" style="67"/>
    <col min="8705" max="8705" width="40.375" style="67" bestFit="1" customWidth="1"/>
    <col min="8706" max="8706" width="9" style="67" bestFit="1" customWidth="1"/>
    <col min="8707" max="8707" width="23.5" style="67" bestFit="1" customWidth="1"/>
    <col min="8708" max="8736" width="9" style="67" bestFit="1" customWidth="1"/>
    <col min="8737" max="8960" width="8.75" style="67"/>
    <col min="8961" max="8961" width="40.375" style="67" bestFit="1" customWidth="1"/>
    <col min="8962" max="8962" width="9" style="67" bestFit="1" customWidth="1"/>
    <col min="8963" max="8963" width="23.5" style="67" bestFit="1" customWidth="1"/>
    <col min="8964" max="8992" width="9" style="67" bestFit="1" customWidth="1"/>
    <col min="8993" max="9216" width="8.75" style="67"/>
    <col min="9217" max="9217" width="40.375" style="67" bestFit="1" customWidth="1"/>
    <col min="9218" max="9218" width="9" style="67" bestFit="1" customWidth="1"/>
    <col min="9219" max="9219" width="23.5" style="67" bestFit="1" customWidth="1"/>
    <col min="9220" max="9248" width="9" style="67" bestFit="1" customWidth="1"/>
    <col min="9249" max="9472" width="8.75" style="67"/>
    <col min="9473" max="9473" width="40.375" style="67" bestFit="1" customWidth="1"/>
    <col min="9474" max="9474" width="9" style="67" bestFit="1" customWidth="1"/>
    <col min="9475" max="9475" width="23.5" style="67" bestFit="1" customWidth="1"/>
    <col min="9476" max="9504" width="9" style="67" bestFit="1" customWidth="1"/>
    <col min="9505" max="9728" width="8.75" style="67"/>
    <col min="9729" max="9729" width="40.375" style="67" bestFit="1" customWidth="1"/>
    <col min="9730" max="9730" width="9" style="67" bestFit="1" customWidth="1"/>
    <col min="9731" max="9731" width="23.5" style="67" bestFit="1" customWidth="1"/>
    <col min="9732" max="9760" width="9" style="67" bestFit="1" customWidth="1"/>
    <col min="9761" max="9984" width="8.75" style="67"/>
    <col min="9985" max="9985" width="40.375" style="67" bestFit="1" customWidth="1"/>
    <col min="9986" max="9986" width="9" style="67" bestFit="1" customWidth="1"/>
    <col min="9987" max="9987" width="23.5" style="67" bestFit="1" customWidth="1"/>
    <col min="9988" max="10016" width="9" style="67" bestFit="1" customWidth="1"/>
    <col min="10017" max="10240" width="8.75" style="67"/>
    <col min="10241" max="10241" width="40.375" style="67" bestFit="1" customWidth="1"/>
    <col min="10242" max="10242" width="9" style="67" bestFit="1" customWidth="1"/>
    <col min="10243" max="10243" width="23.5" style="67" bestFit="1" customWidth="1"/>
    <col min="10244" max="10272" width="9" style="67" bestFit="1" customWidth="1"/>
    <col min="10273" max="10496" width="8.75" style="67"/>
    <col min="10497" max="10497" width="40.375" style="67" bestFit="1" customWidth="1"/>
    <col min="10498" max="10498" width="9" style="67" bestFit="1" customWidth="1"/>
    <col min="10499" max="10499" width="23.5" style="67" bestFit="1" customWidth="1"/>
    <col min="10500" max="10528" width="9" style="67" bestFit="1" customWidth="1"/>
    <col min="10529" max="10752" width="8.75" style="67"/>
    <col min="10753" max="10753" width="40.375" style="67" bestFit="1" customWidth="1"/>
    <col min="10754" max="10754" width="9" style="67" bestFit="1" customWidth="1"/>
    <col min="10755" max="10755" width="23.5" style="67" bestFit="1" customWidth="1"/>
    <col min="10756" max="10784" width="9" style="67" bestFit="1" customWidth="1"/>
    <col min="10785" max="11008" width="8.75" style="67"/>
    <col min="11009" max="11009" width="40.375" style="67" bestFit="1" customWidth="1"/>
    <col min="11010" max="11010" width="9" style="67" bestFit="1" customWidth="1"/>
    <col min="11011" max="11011" width="23.5" style="67" bestFit="1" customWidth="1"/>
    <col min="11012" max="11040" width="9" style="67" bestFit="1" customWidth="1"/>
    <col min="11041" max="11264" width="8.75" style="67"/>
    <col min="11265" max="11265" width="40.375" style="67" bestFit="1" customWidth="1"/>
    <col min="11266" max="11266" width="9" style="67" bestFit="1" customWidth="1"/>
    <col min="11267" max="11267" width="23.5" style="67" bestFit="1" customWidth="1"/>
    <col min="11268" max="11296" width="9" style="67" bestFit="1" customWidth="1"/>
    <col min="11297" max="11520" width="8.75" style="67"/>
    <col min="11521" max="11521" width="40.375" style="67" bestFit="1" customWidth="1"/>
    <col min="11522" max="11522" width="9" style="67" bestFit="1" customWidth="1"/>
    <col min="11523" max="11523" width="23.5" style="67" bestFit="1" customWidth="1"/>
    <col min="11524" max="11552" width="9" style="67" bestFit="1" customWidth="1"/>
    <col min="11553" max="11776" width="8.75" style="67"/>
    <col min="11777" max="11777" width="40.375" style="67" bestFit="1" customWidth="1"/>
    <col min="11778" max="11778" width="9" style="67" bestFit="1" customWidth="1"/>
    <col min="11779" max="11779" width="23.5" style="67" bestFit="1" customWidth="1"/>
    <col min="11780" max="11808" width="9" style="67" bestFit="1" customWidth="1"/>
    <col min="11809" max="12032" width="8.75" style="67"/>
    <col min="12033" max="12033" width="40.375" style="67" bestFit="1" customWidth="1"/>
    <col min="12034" max="12034" width="9" style="67" bestFit="1" customWidth="1"/>
    <col min="12035" max="12035" width="23.5" style="67" bestFit="1" customWidth="1"/>
    <col min="12036" max="12064" width="9" style="67" bestFit="1" customWidth="1"/>
    <col min="12065" max="12288" width="8.75" style="67"/>
    <col min="12289" max="12289" width="40.375" style="67" bestFit="1" customWidth="1"/>
    <col min="12290" max="12290" width="9" style="67" bestFit="1" customWidth="1"/>
    <col min="12291" max="12291" width="23.5" style="67" bestFit="1" customWidth="1"/>
    <col min="12292" max="12320" width="9" style="67" bestFit="1" customWidth="1"/>
    <col min="12321" max="12544" width="8.75" style="67"/>
    <col min="12545" max="12545" width="40.375" style="67" bestFit="1" customWidth="1"/>
    <col min="12546" max="12546" width="9" style="67" bestFit="1" customWidth="1"/>
    <col min="12547" max="12547" width="23.5" style="67" bestFit="1" customWidth="1"/>
    <col min="12548" max="12576" width="9" style="67" bestFit="1" customWidth="1"/>
    <col min="12577" max="12800" width="8.75" style="67"/>
    <col min="12801" max="12801" width="40.375" style="67" bestFit="1" customWidth="1"/>
    <col min="12802" max="12802" width="9" style="67" bestFit="1" customWidth="1"/>
    <col min="12803" max="12803" width="23.5" style="67" bestFit="1" customWidth="1"/>
    <col min="12804" max="12832" width="9" style="67" bestFit="1" customWidth="1"/>
    <col min="12833" max="13056" width="8.75" style="67"/>
    <col min="13057" max="13057" width="40.375" style="67" bestFit="1" customWidth="1"/>
    <col min="13058" max="13058" width="9" style="67" bestFit="1" customWidth="1"/>
    <col min="13059" max="13059" width="23.5" style="67" bestFit="1" customWidth="1"/>
    <col min="13060" max="13088" width="9" style="67" bestFit="1" customWidth="1"/>
    <col min="13089" max="13312" width="8.75" style="67"/>
    <col min="13313" max="13313" width="40.375" style="67" bestFit="1" customWidth="1"/>
    <col min="13314" max="13314" width="9" style="67" bestFit="1" customWidth="1"/>
    <col min="13315" max="13315" width="23.5" style="67" bestFit="1" customWidth="1"/>
    <col min="13316" max="13344" width="9" style="67" bestFit="1" customWidth="1"/>
    <col min="13345" max="13568" width="8.75" style="67"/>
    <col min="13569" max="13569" width="40.375" style="67" bestFit="1" customWidth="1"/>
    <col min="13570" max="13570" width="9" style="67" bestFit="1" customWidth="1"/>
    <col min="13571" max="13571" width="23.5" style="67" bestFit="1" customWidth="1"/>
    <col min="13572" max="13600" width="9" style="67" bestFit="1" customWidth="1"/>
    <col min="13601" max="13824" width="8.75" style="67"/>
    <col min="13825" max="13825" width="40.375" style="67" bestFit="1" customWidth="1"/>
    <col min="13826" max="13826" width="9" style="67" bestFit="1" customWidth="1"/>
    <col min="13827" max="13827" width="23.5" style="67" bestFit="1" customWidth="1"/>
    <col min="13828" max="13856" width="9" style="67" bestFit="1" customWidth="1"/>
    <col min="13857" max="14080" width="8.75" style="67"/>
    <col min="14081" max="14081" width="40.375" style="67" bestFit="1" customWidth="1"/>
    <col min="14082" max="14082" width="9" style="67" bestFit="1" customWidth="1"/>
    <col min="14083" max="14083" width="23.5" style="67" bestFit="1" customWidth="1"/>
    <col min="14084" max="14112" width="9" style="67" bestFit="1" customWidth="1"/>
    <col min="14113" max="14336" width="8.75" style="67"/>
    <col min="14337" max="14337" width="40.375" style="67" bestFit="1" customWidth="1"/>
    <col min="14338" max="14338" width="9" style="67" bestFit="1" customWidth="1"/>
    <col min="14339" max="14339" width="23.5" style="67" bestFit="1" customWidth="1"/>
    <col min="14340" max="14368" width="9" style="67" bestFit="1" customWidth="1"/>
    <col min="14369" max="14592" width="8.75" style="67"/>
    <col min="14593" max="14593" width="40.375" style="67" bestFit="1" customWidth="1"/>
    <col min="14594" max="14594" width="9" style="67" bestFit="1" customWidth="1"/>
    <col min="14595" max="14595" width="23.5" style="67" bestFit="1" customWidth="1"/>
    <col min="14596" max="14624" width="9" style="67" bestFit="1" customWidth="1"/>
    <col min="14625" max="14848" width="8.75" style="67"/>
    <col min="14849" max="14849" width="40.375" style="67" bestFit="1" customWidth="1"/>
    <col min="14850" max="14850" width="9" style="67" bestFit="1" customWidth="1"/>
    <col min="14851" max="14851" width="23.5" style="67" bestFit="1" customWidth="1"/>
    <col min="14852" max="14880" width="9" style="67" bestFit="1" customWidth="1"/>
    <col min="14881" max="15104" width="8.75" style="67"/>
    <col min="15105" max="15105" width="40.375" style="67" bestFit="1" customWidth="1"/>
    <col min="15106" max="15106" width="9" style="67" bestFit="1" customWidth="1"/>
    <col min="15107" max="15107" width="23.5" style="67" bestFit="1" customWidth="1"/>
    <col min="15108" max="15136" width="9" style="67" bestFit="1" customWidth="1"/>
    <col min="15137" max="15360" width="8.75" style="67"/>
    <col min="15361" max="15361" width="40.375" style="67" bestFit="1" customWidth="1"/>
    <col min="15362" max="15362" width="9" style="67" bestFit="1" customWidth="1"/>
    <col min="15363" max="15363" width="23.5" style="67" bestFit="1" customWidth="1"/>
    <col min="15364" max="15392" width="9" style="67" bestFit="1" customWidth="1"/>
    <col min="15393" max="15616" width="8.75" style="67"/>
    <col min="15617" max="15617" width="40.375" style="67" bestFit="1" customWidth="1"/>
    <col min="15618" max="15618" width="9" style="67" bestFit="1" customWidth="1"/>
    <col min="15619" max="15619" width="23.5" style="67" bestFit="1" customWidth="1"/>
    <col min="15620" max="15648" width="9" style="67" bestFit="1" customWidth="1"/>
    <col min="15649" max="15872" width="8.75" style="67"/>
    <col min="15873" max="15873" width="40.375" style="67" bestFit="1" customWidth="1"/>
    <col min="15874" max="15874" width="9" style="67" bestFit="1" customWidth="1"/>
    <col min="15875" max="15875" width="23.5" style="67" bestFit="1" customWidth="1"/>
    <col min="15876" max="15904" width="9" style="67" bestFit="1" customWidth="1"/>
    <col min="15905" max="16128" width="8.75" style="67"/>
    <col min="16129" max="16129" width="40.375" style="67" bestFit="1" customWidth="1"/>
    <col min="16130" max="16130" width="9" style="67" bestFit="1" customWidth="1"/>
    <col min="16131" max="16131" width="23.5" style="67" bestFit="1" customWidth="1"/>
    <col min="16132" max="16160" width="9" style="67" bestFit="1" customWidth="1"/>
    <col min="16161" max="16384" width="8.75" style="67"/>
  </cols>
  <sheetData>
    <row r="1" spans="1:24" ht="18.75" x14ac:dyDescent="0.15">
      <c r="A1" s="106" t="s">
        <v>2748</v>
      </c>
      <c r="B1" s="106"/>
      <c r="C1" s="106"/>
      <c r="D1" s="106"/>
      <c r="E1" s="106"/>
      <c r="F1" s="106"/>
      <c r="G1" s="106"/>
      <c r="H1" s="106"/>
      <c r="I1" s="106"/>
      <c r="J1" s="106"/>
      <c r="K1" s="106"/>
      <c r="L1" s="106"/>
      <c r="M1" s="106"/>
      <c r="N1" s="106"/>
      <c r="O1" s="106"/>
      <c r="P1" s="106"/>
      <c r="Q1" s="106"/>
      <c r="R1" s="106"/>
      <c r="S1" s="106"/>
      <c r="T1" s="106"/>
      <c r="U1" s="106"/>
      <c r="V1" s="106"/>
      <c r="W1" s="106"/>
      <c r="X1" s="106"/>
    </row>
    <row r="2" spans="1:24" x14ac:dyDescent="0.15">
      <c r="A2" s="68"/>
      <c r="B2" s="68"/>
      <c r="C2" s="68"/>
      <c r="D2" s="68"/>
      <c r="E2" s="68"/>
      <c r="F2" s="68"/>
      <c r="G2" s="68"/>
      <c r="H2" s="68"/>
      <c r="I2" s="68"/>
      <c r="J2" s="68"/>
      <c r="K2" s="68"/>
      <c r="L2" s="68"/>
      <c r="M2" s="68"/>
      <c r="N2" s="68"/>
      <c r="O2" s="68"/>
      <c r="P2" s="68"/>
      <c r="Q2" s="68"/>
      <c r="R2" s="68"/>
      <c r="S2" s="68"/>
      <c r="T2" s="68"/>
      <c r="U2" s="68"/>
      <c r="V2" s="68"/>
      <c r="W2" s="68" t="s">
        <v>2720</v>
      </c>
      <c r="X2" s="68"/>
    </row>
    <row r="3" spans="1:24" x14ac:dyDescent="0.15">
      <c r="A3" s="107" t="s">
        <v>2721</v>
      </c>
      <c r="B3" s="107"/>
      <c r="C3" s="107" t="s">
        <v>2722</v>
      </c>
      <c r="D3" s="107"/>
      <c r="E3" s="107"/>
      <c r="F3" s="107"/>
      <c r="G3" s="107"/>
      <c r="H3" s="107"/>
      <c r="I3" s="107"/>
      <c r="J3" s="107"/>
      <c r="K3" s="107"/>
      <c r="L3" s="107"/>
      <c r="M3" s="107"/>
      <c r="N3" s="107"/>
      <c r="O3" s="107"/>
      <c r="P3" s="107"/>
      <c r="Q3" s="107"/>
      <c r="R3" s="107"/>
      <c r="S3" s="107"/>
      <c r="T3" s="107"/>
      <c r="U3" s="107"/>
      <c r="V3" s="107"/>
      <c r="W3" s="107"/>
      <c r="X3" s="107"/>
    </row>
    <row r="4" spans="1:24" x14ac:dyDescent="0.15">
      <c r="A4" s="69" t="s">
        <v>1927</v>
      </c>
      <c r="B4" s="69" t="s">
        <v>1862</v>
      </c>
      <c r="C4" s="69" t="s">
        <v>1927</v>
      </c>
      <c r="D4" s="69" t="s">
        <v>2723</v>
      </c>
      <c r="E4" s="69" t="s">
        <v>2724</v>
      </c>
      <c r="F4" s="69" t="s">
        <v>2725</v>
      </c>
      <c r="G4" s="69" t="s">
        <v>2726</v>
      </c>
      <c r="H4" s="69" t="s">
        <v>2727</v>
      </c>
      <c r="I4" s="69" t="s">
        <v>2728</v>
      </c>
      <c r="J4" s="69" t="s">
        <v>2729</v>
      </c>
      <c r="K4" s="69" t="s">
        <v>2730</v>
      </c>
      <c r="L4" s="69" t="s">
        <v>2731</v>
      </c>
      <c r="M4" s="69" t="s">
        <v>2732</v>
      </c>
      <c r="N4" s="69" t="s">
        <v>2733</v>
      </c>
      <c r="O4" s="69" t="s">
        <v>2734</v>
      </c>
      <c r="P4" s="69" t="s">
        <v>2735</v>
      </c>
      <c r="Q4" s="69" t="s">
        <v>2736</v>
      </c>
      <c r="R4" s="69" t="s">
        <v>2737</v>
      </c>
      <c r="S4" s="69" t="s">
        <v>2738</v>
      </c>
      <c r="T4" s="69" t="s">
        <v>2739</v>
      </c>
      <c r="U4" s="69" t="s">
        <v>2740</v>
      </c>
      <c r="V4" s="69" t="s">
        <v>2741</v>
      </c>
      <c r="W4" s="69" t="s">
        <v>2742</v>
      </c>
      <c r="X4" s="69" t="s">
        <v>2743</v>
      </c>
    </row>
    <row r="5" spans="1:24" x14ac:dyDescent="0.15">
      <c r="A5" s="69" t="s">
        <v>2744</v>
      </c>
      <c r="B5" s="69">
        <v>7319</v>
      </c>
      <c r="C5" s="69" t="s">
        <v>2744</v>
      </c>
      <c r="D5" s="69">
        <v>0</v>
      </c>
      <c r="E5" s="69">
        <v>0</v>
      </c>
      <c r="F5" s="69">
        <v>0</v>
      </c>
      <c r="G5" s="69">
        <v>0</v>
      </c>
      <c r="H5" s="69">
        <v>0</v>
      </c>
      <c r="I5" s="69">
        <v>0</v>
      </c>
      <c r="J5" s="69">
        <v>0</v>
      </c>
      <c r="K5" s="69">
        <v>0</v>
      </c>
      <c r="L5" s="69">
        <v>0</v>
      </c>
      <c r="M5" s="69">
        <v>0</v>
      </c>
      <c r="N5" s="69">
        <v>0</v>
      </c>
      <c r="O5" s="69">
        <v>0</v>
      </c>
      <c r="P5" s="69">
        <v>0</v>
      </c>
      <c r="Q5" s="69">
        <v>0</v>
      </c>
      <c r="R5" s="69">
        <v>0</v>
      </c>
      <c r="S5" s="69">
        <v>0</v>
      </c>
      <c r="T5" s="69">
        <v>0</v>
      </c>
      <c r="U5" s="69">
        <v>0</v>
      </c>
      <c r="V5" s="69">
        <v>0</v>
      </c>
      <c r="W5" s="69">
        <v>0</v>
      </c>
      <c r="X5" s="69">
        <v>0</v>
      </c>
    </row>
    <row r="6" spans="1:24" x14ac:dyDescent="0.15">
      <c r="A6" s="69" t="s">
        <v>2745</v>
      </c>
      <c r="B6" s="70">
        <v>360967</v>
      </c>
      <c r="C6" s="69" t="s">
        <v>2745</v>
      </c>
      <c r="D6" s="69">
        <v>0</v>
      </c>
      <c r="E6" s="69">
        <v>0</v>
      </c>
      <c r="F6" s="69">
        <v>0</v>
      </c>
      <c r="G6" s="69">
        <v>0</v>
      </c>
      <c r="H6" s="69">
        <v>0</v>
      </c>
      <c r="I6" s="69">
        <v>0</v>
      </c>
      <c r="J6" s="69">
        <v>0</v>
      </c>
      <c r="K6" s="69">
        <v>0</v>
      </c>
      <c r="L6" s="69">
        <v>0</v>
      </c>
      <c r="M6" s="69">
        <v>0</v>
      </c>
      <c r="N6" s="69">
        <v>0</v>
      </c>
      <c r="O6" s="69">
        <v>0</v>
      </c>
      <c r="P6" s="69">
        <v>0</v>
      </c>
      <c r="Q6" s="69">
        <v>0</v>
      </c>
      <c r="R6" s="69">
        <v>0</v>
      </c>
      <c r="S6" s="69">
        <v>0</v>
      </c>
      <c r="T6" s="69">
        <v>0</v>
      </c>
      <c r="U6" s="69">
        <v>0</v>
      </c>
      <c r="V6" s="69">
        <v>0</v>
      </c>
      <c r="W6" s="69">
        <v>0</v>
      </c>
      <c r="X6" s="69">
        <v>0</v>
      </c>
    </row>
    <row r="7" spans="1:24" x14ac:dyDescent="0.15">
      <c r="A7" s="69" t="s">
        <v>2746</v>
      </c>
      <c r="B7" s="69">
        <v>42287</v>
      </c>
      <c r="C7" s="69" t="s">
        <v>2746</v>
      </c>
      <c r="D7" s="69">
        <v>0</v>
      </c>
      <c r="E7" s="69">
        <v>0</v>
      </c>
      <c r="F7" s="69">
        <v>0</v>
      </c>
      <c r="G7" s="69">
        <v>0</v>
      </c>
      <c r="H7" s="69">
        <v>0</v>
      </c>
      <c r="I7" s="69">
        <v>0</v>
      </c>
      <c r="J7" s="69">
        <v>0</v>
      </c>
      <c r="K7" s="69">
        <v>0</v>
      </c>
      <c r="L7" s="69">
        <v>0</v>
      </c>
      <c r="M7" s="69">
        <v>0</v>
      </c>
      <c r="N7" s="69">
        <v>0</v>
      </c>
      <c r="O7" s="69">
        <v>0</v>
      </c>
      <c r="P7" s="69">
        <v>0</v>
      </c>
      <c r="Q7" s="69">
        <v>0</v>
      </c>
      <c r="R7" s="69">
        <v>0</v>
      </c>
      <c r="S7" s="69">
        <v>0</v>
      </c>
      <c r="T7" s="69">
        <v>0</v>
      </c>
      <c r="U7" s="69">
        <v>0</v>
      </c>
      <c r="V7" s="69">
        <v>0</v>
      </c>
      <c r="W7" s="69">
        <v>0</v>
      </c>
      <c r="X7" s="69">
        <v>0</v>
      </c>
    </row>
    <row r="8" spans="1:24" x14ac:dyDescent="0.15">
      <c r="A8" s="108" t="s">
        <v>2747</v>
      </c>
      <c r="B8" s="109"/>
      <c r="C8" s="109"/>
      <c r="D8" s="109"/>
      <c r="E8" s="109"/>
      <c r="F8" s="109"/>
      <c r="G8" s="109"/>
      <c r="H8" s="109"/>
      <c r="I8" s="109"/>
      <c r="J8" s="109"/>
      <c r="K8" s="109"/>
      <c r="L8" s="109"/>
      <c r="M8" s="109"/>
      <c r="N8" s="109"/>
      <c r="O8" s="109"/>
      <c r="P8" s="109"/>
      <c r="Q8" s="109"/>
      <c r="R8" s="109"/>
      <c r="S8" s="109"/>
      <c r="T8" s="109"/>
      <c r="U8" s="109"/>
      <c r="V8" s="109"/>
      <c r="W8" s="109"/>
      <c r="X8" s="110"/>
    </row>
  </sheetData>
  <mergeCells count="4">
    <mergeCell ref="A1:X1"/>
    <mergeCell ref="A3:B3"/>
    <mergeCell ref="C3:X3"/>
    <mergeCell ref="A8:X8"/>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showZeros="0" defaultGridColor="0" colorId="8" workbookViewId="0">
      <selection activeCell="G19" sqref="G19"/>
    </sheetView>
  </sheetViews>
  <sheetFormatPr defaultColWidth="12.125" defaultRowHeight="16.899999999999999" customHeight="1" x14ac:dyDescent="0.15"/>
  <cols>
    <col min="1" max="1" width="54.375" style="41" customWidth="1"/>
    <col min="2" max="2" width="19.5" style="41" customWidth="1"/>
    <col min="3" max="3" width="54.375" style="41" customWidth="1"/>
    <col min="4" max="4" width="19.5" style="41" customWidth="1"/>
  </cols>
  <sheetData>
    <row r="1" spans="1:4" ht="33.75" customHeight="1" x14ac:dyDescent="0.15">
      <c r="A1" s="98" t="str">
        <f>'##BASEINFO'!$B$2&amp;"度"&amp;'##BASEINFO'!$B$7&amp;"一般公共预算转移性收支决算录入表"</f>
        <v>2023年度龙山县一般公共预算转移性收支决算录入表</v>
      </c>
      <c r="B1" s="98"/>
      <c r="C1" s="98"/>
      <c r="D1" s="98"/>
    </row>
    <row r="2" spans="1:4" ht="17.25" customHeight="1" x14ac:dyDescent="0.15">
      <c r="A2" s="99" t="s">
        <v>161</v>
      </c>
      <c r="B2" s="99"/>
      <c r="C2" s="99"/>
      <c r="D2" s="99"/>
    </row>
    <row r="3" spans="1:4" ht="17.25" customHeight="1" x14ac:dyDescent="0.15">
      <c r="A3" s="99" t="s">
        <v>172</v>
      </c>
      <c r="B3" s="99"/>
      <c r="C3" s="99"/>
      <c r="D3" s="99"/>
    </row>
    <row r="4" spans="1:4" ht="17.25" customHeight="1" x14ac:dyDescent="0.15">
      <c r="A4" s="4" t="s">
        <v>1927</v>
      </c>
      <c r="B4" s="4" t="s">
        <v>1928</v>
      </c>
      <c r="C4" s="4" t="s">
        <v>1927</v>
      </c>
      <c r="D4" s="4" t="s">
        <v>1928</v>
      </c>
    </row>
    <row r="5" spans="1:4" ht="17.25" customHeight="1" x14ac:dyDescent="0.15">
      <c r="A5" s="7" t="s">
        <v>176</v>
      </c>
      <c r="B5" s="42">
        <f>'L01'!C5</f>
        <v>91876</v>
      </c>
      <c r="C5" s="7" t="s">
        <v>846</v>
      </c>
      <c r="D5" s="42">
        <f>'L02'!C5</f>
        <v>624696</v>
      </c>
    </row>
    <row r="6" spans="1:4" ht="17.25" customHeight="1" x14ac:dyDescent="0.15">
      <c r="A6" s="7" t="s">
        <v>1929</v>
      </c>
      <c r="B6" s="42">
        <f>SUM(B7,B14,B53)</f>
        <v>410573</v>
      </c>
      <c r="C6" s="7" t="s">
        <v>1930</v>
      </c>
      <c r="D6" s="42">
        <f>SUM(D7,D14,D53)</f>
        <v>0</v>
      </c>
    </row>
    <row r="7" spans="1:4" ht="17.25" customHeight="1" x14ac:dyDescent="0.15">
      <c r="A7" s="7" t="s">
        <v>1931</v>
      </c>
      <c r="B7" s="42">
        <f>SUM(B8:B13)</f>
        <v>7319</v>
      </c>
      <c r="C7" s="7" t="s">
        <v>1932</v>
      </c>
      <c r="D7" s="42">
        <f>SUM(D8:D13)</f>
        <v>0</v>
      </c>
    </row>
    <row r="8" spans="1:4" ht="17.25" customHeight="1" x14ac:dyDescent="0.15">
      <c r="A8" s="6" t="s">
        <v>1933</v>
      </c>
      <c r="B8" s="45">
        <v>306</v>
      </c>
      <c r="C8" s="6" t="s">
        <v>1934</v>
      </c>
      <c r="D8" s="45"/>
    </row>
    <row r="9" spans="1:4" ht="17.25" customHeight="1" x14ac:dyDescent="0.15">
      <c r="A9" s="6" t="s">
        <v>1935</v>
      </c>
      <c r="B9" s="45">
        <v>2064</v>
      </c>
      <c r="C9" s="6" t="s">
        <v>1936</v>
      </c>
      <c r="D9" s="45"/>
    </row>
    <row r="10" spans="1:4" ht="17.25" customHeight="1" x14ac:dyDescent="0.15">
      <c r="A10" s="6" t="s">
        <v>1937</v>
      </c>
      <c r="B10" s="45">
        <v>1789</v>
      </c>
      <c r="C10" s="6" t="s">
        <v>1938</v>
      </c>
      <c r="D10" s="45"/>
    </row>
    <row r="11" spans="1:4" ht="17.25" customHeight="1" x14ac:dyDescent="0.15">
      <c r="A11" s="6" t="s">
        <v>1939</v>
      </c>
      <c r="B11" s="45">
        <v>2</v>
      </c>
      <c r="C11" s="6" t="s">
        <v>1940</v>
      </c>
      <c r="D11" s="45"/>
    </row>
    <row r="12" spans="1:4" ht="17.25" customHeight="1" x14ac:dyDescent="0.15">
      <c r="A12" s="6" t="s">
        <v>1941</v>
      </c>
      <c r="B12" s="45">
        <v>2633</v>
      </c>
      <c r="C12" s="6" t="s">
        <v>1942</v>
      </c>
      <c r="D12" s="45"/>
    </row>
    <row r="13" spans="1:4" ht="17.25" customHeight="1" x14ac:dyDescent="0.15">
      <c r="A13" s="6" t="s">
        <v>1943</v>
      </c>
      <c r="B13" s="45">
        <v>525</v>
      </c>
      <c r="C13" s="6" t="s">
        <v>1944</v>
      </c>
      <c r="D13" s="45"/>
    </row>
    <row r="14" spans="1:4" ht="17.25" customHeight="1" x14ac:dyDescent="0.15">
      <c r="A14" s="7" t="s">
        <v>1945</v>
      </c>
      <c r="B14" s="42">
        <f>SUM(B15:B52)</f>
        <v>360967</v>
      </c>
      <c r="C14" s="7" t="s">
        <v>1946</v>
      </c>
      <c r="D14" s="42">
        <f>SUM(D15:D52)</f>
        <v>0</v>
      </c>
    </row>
    <row r="15" spans="1:4" ht="17.25" customHeight="1" x14ac:dyDescent="0.15">
      <c r="A15" s="6" t="s">
        <v>1947</v>
      </c>
      <c r="B15" s="45"/>
      <c r="C15" s="6" t="s">
        <v>1948</v>
      </c>
      <c r="D15" s="45"/>
    </row>
    <row r="16" spans="1:4" ht="17.25" customHeight="1" x14ac:dyDescent="0.15">
      <c r="A16" s="6" t="s">
        <v>1949</v>
      </c>
      <c r="B16" s="45">
        <v>78700</v>
      </c>
      <c r="C16" s="6" t="s">
        <v>1950</v>
      </c>
      <c r="D16" s="45"/>
    </row>
    <row r="17" spans="1:4" ht="17.25" customHeight="1" x14ac:dyDescent="0.15">
      <c r="A17" s="6" t="s">
        <v>1951</v>
      </c>
      <c r="B17" s="45">
        <v>33711</v>
      </c>
      <c r="C17" s="6" t="s">
        <v>1952</v>
      </c>
      <c r="D17" s="45"/>
    </row>
    <row r="18" spans="1:4" ht="17.25" customHeight="1" x14ac:dyDescent="0.15">
      <c r="A18" s="6" t="s">
        <v>1953</v>
      </c>
      <c r="B18" s="45">
        <v>19721</v>
      </c>
      <c r="C18" s="6" t="s">
        <v>1954</v>
      </c>
      <c r="D18" s="45"/>
    </row>
    <row r="19" spans="1:4" ht="17.25" customHeight="1" x14ac:dyDescent="0.15">
      <c r="A19" s="6" t="s">
        <v>1955</v>
      </c>
      <c r="B19" s="45"/>
      <c r="C19" s="6" t="s">
        <v>1956</v>
      </c>
      <c r="D19" s="45"/>
    </row>
    <row r="20" spans="1:4" ht="17.25" customHeight="1" x14ac:dyDescent="0.15">
      <c r="A20" s="6" t="s">
        <v>1957</v>
      </c>
      <c r="B20" s="45">
        <v>109</v>
      </c>
      <c r="C20" s="6" t="s">
        <v>1958</v>
      </c>
      <c r="D20" s="45"/>
    </row>
    <row r="21" spans="1:4" ht="17.25" customHeight="1" x14ac:dyDescent="0.15">
      <c r="A21" s="6" t="s">
        <v>1959</v>
      </c>
      <c r="B21" s="45">
        <v>293</v>
      </c>
      <c r="C21" s="6" t="s">
        <v>1960</v>
      </c>
      <c r="D21" s="45"/>
    </row>
    <row r="22" spans="1:4" ht="17.25" customHeight="1" x14ac:dyDescent="0.15">
      <c r="A22" s="6" t="s">
        <v>1961</v>
      </c>
      <c r="B22" s="45">
        <v>15738</v>
      </c>
      <c r="C22" s="6" t="s">
        <v>1962</v>
      </c>
      <c r="D22" s="45"/>
    </row>
    <row r="23" spans="1:4" ht="17.25" customHeight="1" x14ac:dyDescent="0.15">
      <c r="A23" s="6" t="s">
        <v>1963</v>
      </c>
      <c r="B23" s="45">
        <v>20161</v>
      </c>
      <c r="C23" s="6" t="s">
        <v>1964</v>
      </c>
      <c r="D23" s="45"/>
    </row>
    <row r="24" spans="1:4" ht="17.25" customHeight="1" x14ac:dyDescent="0.15">
      <c r="A24" s="6" t="s">
        <v>1965</v>
      </c>
      <c r="B24" s="45">
        <v>3425</v>
      </c>
      <c r="C24" s="6" t="s">
        <v>1966</v>
      </c>
      <c r="D24" s="45"/>
    </row>
    <row r="25" spans="1:4" ht="17.25" customHeight="1" x14ac:dyDescent="0.15">
      <c r="A25" s="6" t="s">
        <v>1967</v>
      </c>
      <c r="B25" s="45">
        <v>22439</v>
      </c>
      <c r="C25" s="6" t="s">
        <v>1968</v>
      </c>
      <c r="D25" s="45"/>
    </row>
    <row r="26" spans="1:4" ht="17.25" customHeight="1" x14ac:dyDescent="0.15">
      <c r="A26" s="6" t="s">
        <v>1969</v>
      </c>
      <c r="B26" s="45"/>
      <c r="C26" s="6" t="s">
        <v>1970</v>
      </c>
      <c r="D26" s="45"/>
    </row>
    <row r="27" spans="1:4" ht="17.25" customHeight="1" x14ac:dyDescent="0.15">
      <c r="A27" s="6" t="s">
        <v>1971</v>
      </c>
      <c r="B27" s="45">
        <v>28057</v>
      </c>
      <c r="C27" s="6" t="s">
        <v>1972</v>
      </c>
      <c r="D27" s="45"/>
    </row>
    <row r="28" spans="1:4" ht="17.25" customHeight="1" x14ac:dyDescent="0.15">
      <c r="A28" s="6" t="s">
        <v>1973</v>
      </c>
      <c r="B28" s="45"/>
      <c r="C28" s="6" t="s">
        <v>1974</v>
      </c>
      <c r="D28" s="45"/>
    </row>
    <row r="29" spans="1:4" ht="17.25" customHeight="1" x14ac:dyDescent="0.15">
      <c r="A29" s="6" t="s">
        <v>1975</v>
      </c>
      <c r="B29" s="45"/>
      <c r="C29" s="6" t="s">
        <v>1976</v>
      </c>
      <c r="D29" s="45"/>
    </row>
    <row r="30" spans="1:4" ht="17.25" customHeight="1" x14ac:dyDescent="0.15">
      <c r="A30" s="6" t="s">
        <v>1977</v>
      </c>
      <c r="B30" s="45"/>
      <c r="C30" s="6" t="s">
        <v>1978</v>
      </c>
      <c r="D30" s="45"/>
    </row>
    <row r="31" spans="1:4" ht="17.25" customHeight="1" x14ac:dyDescent="0.15">
      <c r="A31" s="6" t="s">
        <v>1979</v>
      </c>
      <c r="B31" s="45">
        <v>1554</v>
      </c>
      <c r="C31" s="6" t="s">
        <v>1980</v>
      </c>
      <c r="D31" s="45"/>
    </row>
    <row r="32" spans="1:4" ht="17.25" customHeight="1" x14ac:dyDescent="0.15">
      <c r="A32" s="6" t="s">
        <v>1981</v>
      </c>
      <c r="B32" s="45">
        <v>22930</v>
      </c>
      <c r="C32" s="6" t="s">
        <v>1982</v>
      </c>
      <c r="D32" s="45"/>
    </row>
    <row r="33" spans="1:4" ht="17.25" customHeight="1" x14ac:dyDescent="0.15">
      <c r="A33" s="6" t="s">
        <v>1983</v>
      </c>
      <c r="B33" s="45">
        <v>138</v>
      </c>
      <c r="C33" s="6" t="s">
        <v>1984</v>
      </c>
      <c r="D33" s="45"/>
    </row>
    <row r="34" spans="1:4" ht="17.25" customHeight="1" x14ac:dyDescent="0.15">
      <c r="A34" s="6" t="s">
        <v>1985</v>
      </c>
      <c r="B34" s="45">
        <v>1792</v>
      </c>
      <c r="C34" s="6" t="s">
        <v>1986</v>
      </c>
      <c r="D34" s="45"/>
    </row>
    <row r="35" spans="1:4" ht="17.25" customHeight="1" x14ac:dyDescent="0.15">
      <c r="A35" s="6" t="s">
        <v>1987</v>
      </c>
      <c r="B35" s="45">
        <v>27563</v>
      </c>
      <c r="C35" s="6" t="s">
        <v>1988</v>
      </c>
      <c r="D35" s="45"/>
    </row>
    <row r="36" spans="1:4" ht="17.25" customHeight="1" x14ac:dyDescent="0.15">
      <c r="A36" s="6" t="s">
        <v>1989</v>
      </c>
      <c r="B36" s="45">
        <v>39270</v>
      </c>
      <c r="C36" s="6" t="s">
        <v>1990</v>
      </c>
      <c r="D36" s="45"/>
    </row>
    <row r="37" spans="1:4" ht="17.25" customHeight="1" x14ac:dyDescent="0.15">
      <c r="A37" s="6" t="s">
        <v>1991</v>
      </c>
      <c r="B37" s="45">
        <v>1681</v>
      </c>
      <c r="C37" s="6" t="s">
        <v>1992</v>
      </c>
      <c r="D37" s="45"/>
    </row>
    <row r="38" spans="1:4" ht="17.25" customHeight="1" x14ac:dyDescent="0.15">
      <c r="A38" s="6" t="s">
        <v>1993</v>
      </c>
      <c r="B38" s="45"/>
      <c r="C38" s="6" t="s">
        <v>1994</v>
      </c>
      <c r="D38" s="45"/>
    </row>
    <row r="39" spans="1:4" ht="17.25" customHeight="1" x14ac:dyDescent="0.15">
      <c r="A39" s="6" t="s">
        <v>1995</v>
      </c>
      <c r="B39" s="45">
        <v>30465</v>
      </c>
      <c r="C39" s="6" t="s">
        <v>1996</v>
      </c>
      <c r="D39" s="45"/>
    </row>
    <row r="40" spans="1:4" ht="17.25" customHeight="1" x14ac:dyDescent="0.15">
      <c r="A40" s="6" t="s">
        <v>1997</v>
      </c>
      <c r="B40" s="45">
        <v>4676</v>
      </c>
      <c r="C40" s="6" t="s">
        <v>1998</v>
      </c>
      <c r="D40" s="45"/>
    </row>
    <row r="41" spans="1:4" ht="17.25" customHeight="1" x14ac:dyDescent="0.15">
      <c r="A41" s="6" t="s">
        <v>1999</v>
      </c>
      <c r="B41" s="45"/>
      <c r="C41" s="6" t="s">
        <v>2000</v>
      </c>
      <c r="D41" s="45"/>
    </row>
    <row r="42" spans="1:4" ht="17.25" customHeight="1" x14ac:dyDescent="0.15">
      <c r="A42" s="6" t="s">
        <v>2001</v>
      </c>
      <c r="B42" s="45"/>
      <c r="C42" s="6" t="s">
        <v>2002</v>
      </c>
      <c r="D42" s="45"/>
    </row>
    <row r="43" spans="1:4" ht="17.25" customHeight="1" x14ac:dyDescent="0.15">
      <c r="A43" s="6" t="s">
        <v>2003</v>
      </c>
      <c r="B43" s="45"/>
      <c r="C43" s="6" t="s">
        <v>2004</v>
      </c>
      <c r="D43" s="45"/>
    </row>
    <row r="44" spans="1:4" ht="17.25" customHeight="1" x14ac:dyDescent="0.15">
      <c r="A44" s="6" t="s">
        <v>2005</v>
      </c>
      <c r="B44" s="45"/>
      <c r="C44" s="6" t="s">
        <v>2006</v>
      </c>
      <c r="D44" s="45"/>
    </row>
    <row r="45" spans="1:4" ht="17.25" customHeight="1" x14ac:dyDescent="0.15">
      <c r="A45" s="6" t="s">
        <v>2007</v>
      </c>
      <c r="B45" s="45">
        <v>310</v>
      </c>
      <c r="C45" s="6" t="s">
        <v>2008</v>
      </c>
      <c r="D45" s="45"/>
    </row>
    <row r="46" spans="1:4" ht="17.25" customHeight="1" x14ac:dyDescent="0.15">
      <c r="A46" s="6" t="s">
        <v>2009</v>
      </c>
      <c r="B46" s="45">
        <v>139</v>
      </c>
      <c r="C46" s="6" t="s">
        <v>2010</v>
      </c>
      <c r="D46" s="45"/>
    </row>
    <row r="47" spans="1:4" ht="17.25" customHeight="1" x14ac:dyDescent="0.15">
      <c r="A47" s="6" t="s">
        <v>2011</v>
      </c>
      <c r="B47" s="45">
        <v>1161</v>
      </c>
      <c r="C47" s="6" t="s">
        <v>2012</v>
      </c>
      <c r="D47" s="45"/>
    </row>
    <row r="48" spans="1:4" ht="17.25" customHeight="1" x14ac:dyDescent="0.15">
      <c r="A48" s="6" t="s">
        <v>2013</v>
      </c>
      <c r="B48" s="45"/>
      <c r="C48" s="6" t="s">
        <v>2014</v>
      </c>
      <c r="D48" s="45"/>
    </row>
    <row r="49" spans="1:4" ht="17.25" customHeight="1" x14ac:dyDescent="0.15">
      <c r="A49" s="6" t="s">
        <v>2015</v>
      </c>
      <c r="B49" s="45">
        <v>3648</v>
      </c>
      <c r="C49" s="6" t="s">
        <v>2016</v>
      </c>
      <c r="D49" s="45"/>
    </row>
    <row r="50" spans="1:4" ht="17.25" customHeight="1" x14ac:dyDescent="0.15">
      <c r="A50" s="6" t="s">
        <v>2017</v>
      </c>
      <c r="B50" s="45">
        <v>400</v>
      </c>
      <c r="C50" s="6" t="s">
        <v>2018</v>
      </c>
      <c r="D50" s="45"/>
    </row>
    <row r="51" spans="1:4" ht="17.25" customHeight="1" x14ac:dyDescent="0.15">
      <c r="A51" s="6" t="s">
        <v>2019</v>
      </c>
      <c r="B51" s="45"/>
      <c r="C51" s="6" t="s">
        <v>2020</v>
      </c>
      <c r="D51" s="45"/>
    </row>
    <row r="52" spans="1:4" ht="17.25" customHeight="1" x14ac:dyDescent="0.15">
      <c r="A52" s="6" t="s">
        <v>2021</v>
      </c>
      <c r="B52" s="45">
        <v>2886</v>
      </c>
      <c r="C52" s="6" t="s">
        <v>2022</v>
      </c>
      <c r="D52" s="45"/>
    </row>
    <row r="53" spans="1:4" ht="17.25" customHeight="1" x14ac:dyDescent="0.15">
      <c r="A53" s="7" t="s">
        <v>2023</v>
      </c>
      <c r="B53" s="42">
        <f>SUM(B54:B74)</f>
        <v>42287</v>
      </c>
      <c r="C53" s="7" t="s">
        <v>2024</v>
      </c>
      <c r="D53" s="42">
        <f>SUM(D54:D74)</f>
        <v>0</v>
      </c>
    </row>
    <row r="54" spans="1:4" ht="17.25" customHeight="1" x14ac:dyDescent="0.15">
      <c r="A54" s="6" t="s">
        <v>2025</v>
      </c>
      <c r="B54" s="45">
        <v>4017</v>
      </c>
      <c r="C54" s="6" t="s">
        <v>2025</v>
      </c>
      <c r="D54" s="45"/>
    </row>
    <row r="55" spans="1:4" ht="17.25" customHeight="1" x14ac:dyDescent="0.15">
      <c r="A55" s="6" t="s">
        <v>2026</v>
      </c>
      <c r="B55" s="45"/>
      <c r="C55" s="6" t="s">
        <v>2026</v>
      </c>
      <c r="D55" s="45"/>
    </row>
    <row r="56" spans="1:4" ht="17.25" customHeight="1" x14ac:dyDescent="0.15">
      <c r="A56" s="6" t="s">
        <v>2027</v>
      </c>
      <c r="B56" s="45">
        <v>53</v>
      </c>
      <c r="C56" s="6" t="s">
        <v>2027</v>
      </c>
      <c r="D56" s="45"/>
    </row>
    <row r="57" spans="1:4" ht="17.25" customHeight="1" x14ac:dyDescent="0.15">
      <c r="A57" s="6" t="s">
        <v>2028</v>
      </c>
      <c r="B57" s="45">
        <v>703</v>
      </c>
      <c r="C57" s="6" t="s">
        <v>2028</v>
      </c>
      <c r="D57" s="45"/>
    </row>
    <row r="58" spans="1:4" ht="17.25" customHeight="1" x14ac:dyDescent="0.15">
      <c r="A58" s="6" t="s">
        <v>2029</v>
      </c>
      <c r="B58" s="45">
        <v>587</v>
      </c>
      <c r="C58" s="6" t="s">
        <v>2029</v>
      </c>
      <c r="D58" s="45"/>
    </row>
    <row r="59" spans="1:4" ht="17.25" customHeight="1" x14ac:dyDescent="0.15">
      <c r="A59" s="6" t="s">
        <v>2030</v>
      </c>
      <c r="B59" s="45">
        <v>104</v>
      </c>
      <c r="C59" s="6" t="s">
        <v>2030</v>
      </c>
      <c r="D59" s="45"/>
    </row>
    <row r="60" spans="1:4" ht="17.25" customHeight="1" x14ac:dyDescent="0.15">
      <c r="A60" s="6" t="s">
        <v>2031</v>
      </c>
      <c r="B60" s="45">
        <v>385</v>
      </c>
      <c r="C60" s="6" t="s">
        <v>2031</v>
      </c>
      <c r="D60" s="45"/>
    </row>
    <row r="61" spans="1:4" ht="17.25" customHeight="1" x14ac:dyDescent="0.15">
      <c r="A61" s="6" t="s">
        <v>2032</v>
      </c>
      <c r="B61" s="45">
        <v>4626</v>
      </c>
      <c r="C61" s="6" t="s">
        <v>2032</v>
      </c>
      <c r="D61" s="45"/>
    </row>
    <row r="62" spans="1:4" ht="17.25" customHeight="1" x14ac:dyDescent="0.15">
      <c r="A62" s="6" t="s">
        <v>2033</v>
      </c>
      <c r="B62" s="45">
        <v>2541</v>
      </c>
      <c r="C62" s="6" t="s">
        <v>2033</v>
      </c>
      <c r="D62" s="45"/>
    </row>
    <row r="63" spans="1:4" ht="17.25" customHeight="1" x14ac:dyDescent="0.15">
      <c r="A63" s="6" t="s">
        <v>2034</v>
      </c>
      <c r="B63" s="45">
        <v>4375</v>
      </c>
      <c r="C63" s="6" t="s">
        <v>2034</v>
      </c>
      <c r="D63" s="45"/>
    </row>
    <row r="64" spans="1:4" ht="17.25" customHeight="1" x14ac:dyDescent="0.15">
      <c r="A64" s="6" t="s">
        <v>2035</v>
      </c>
      <c r="B64" s="45">
        <v>169</v>
      </c>
      <c r="C64" s="6" t="s">
        <v>2035</v>
      </c>
      <c r="D64" s="45"/>
    </row>
    <row r="65" spans="1:4" ht="17.25" customHeight="1" x14ac:dyDescent="0.15">
      <c r="A65" s="6" t="s">
        <v>2036</v>
      </c>
      <c r="B65" s="45">
        <v>20297</v>
      </c>
      <c r="C65" s="6" t="s">
        <v>2036</v>
      </c>
      <c r="D65" s="45"/>
    </row>
    <row r="66" spans="1:4" ht="17.25" customHeight="1" x14ac:dyDescent="0.15">
      <c r="A66" s="6" t="s">
        <v>2037</v>
      </c>
      <c r="B66" s="45">
        <v>1299</v>
      </c>
      <c r="C66" s="6" t="s">
        <v>2037</v>
      </c>
      <c r="D66" s="45"/>
    </row>
    <row r="67" spans="1:4" ht="17.25" customHeight="1" x14ac:dyDescent="0.15">
      <c r="A67" s="6" t="s">
        <v>2038</v>
      </c>
      <c r="B67" s="45">
        <v>50</v>
      </c>
      <c r="C67" s="6" t="s">
        <v>2038</v>
      </c>
      <c r="D67" s="45"/>
    </row>
    <row r="68" spans="1:4" ht="17.25" customHeight="1" x14ac:dyDescent="0.15">
      <c r="A68" s="6" t="s">
        <v>2039</v>
      </c>
      <c r="B68" s="45">
        <v>235</v>
      </c>
      <c r="C68" s="6" t="s">
        <v>2039</v>
      </c>
      <c r="D68" s="45"/>
    </row>
    <row r="69" spans="1:4" ht="17.25" customHeight="1" x14ac:dyDescent="0.15">
      <c r="A69" s="6" t="s">
        <v>2040</v>
      </c>
      <c r="B69" s="45"/>
      <c r="C69" s="6" t="s">
        <v>2040</v>
      </c>
      <c r="D69" s="45"/>
    </row>
    <row r="70" spans="1:4" ht="17.25" customHeight="1" x14ac:dyDescent="0.15">
      <c r="A70" s="6" t="s">
        <v>2041</v>
      </c>
      <c r="B70" s="45">
        <v>541</v>
      </c>
      <c r="C70" s="6" t="s">
        <v>2041</v>
      </c>
      <c r="D70" s="45"/>
    </row>
    <row r="71" spans="1:4" ht="17.25" customHeight="1" x14ac:dyDescent="0.15">
      <c r="A71" s="6" t="s">
        <v>2042</v>
      </c>
      <c r="B71" s="45">
        <v>1089</v>
      </c>
      <c r="C71" s="6" t="s">
        <v>2042</v>
      </c>
      <c r="D71" s="45"/>
    </row>
    <row r="72" spans="1:4" ht="17.25" customHeight="1" x14ac:dyDescent="0.15">
      <c r="A72" s="6" t="s">
        <v>2043</v>
      </c>
      <c r="B72" s="45">
        <v>70</v>
      </c>
      <c r="C72" s="6" t="s">
        <v>2043</v>
      </c>
      <c r="D72" s="45"/>
    </row>
    <row r="73" spans="1:4" ht="17.25" customHeight="1" x14ac:dyDescent="0.15">
      <c r="A73" s="6" t="s">
        <v>2044</v>
      </c>
      <c r="B73" s="45">
        <v>645</v>
      </c>
      <c r="C73" s="6" t="s">
        <v>2044</v>
      </c>
      <c r="D73" s="45"/>
    </row>
    <row r="74" spans="1:4" ht="17.25" customHeight="1" x14ac:dyDescent="0.15">
      <c r="A74" s="6" t="s">
        <v>2045</v>
      </c>
      <c r="B74" s="45">
        <v>501</v>
      </c>
      <c r="C74" s="6" t="s">
        <v>1002</v>
      </c>
      <c r="D74" s="45"/>
    </row>
    <row r="75" spans="1:4" ht="17.25" customHeight="1" x14ac:dyDescent="0.15">
      <c r="A75" s="7" t="s">
        <v>2046</v>
      </c>
      <c r="B75" s="42">
        <f>SUM(B76:B77)</f>
        <v>0</v>
      </c>
      <c r="C75" s="7" t="s">
        <v>2047</v>
      </c>
      <c r="D75" s="42">
        <f>SUM(D76:D77)</f>
        <v>12615</v>
      </c>
    </row>
    <row r="76" spans="1:4" ht="17.25" customHeight="1" x14ac:dyDescent="0.15">
      <c r="A76" s="6" t="s">
        <v>2048</v>
      </c>
      <c r="B76" s="45"/>
      <c r="C76" s="6" t="s">
        <v>2049</v>
      </c>
      <c r="D76" s="45"/>
    </row>
    <row r="77" spans="1:4" ht="17.25" customHeight="1" x14ac:dyDescent="0.15">
      <c r="A77" s="6" t="s">
        <v>2050</v>
      </c>
      <c r="B77" s="45"/>
      <c r="C77" s="6" t="s">
        <v>2051</v>
      </c>
      <c r="D77" s="45">
        <v>12615</v>
      </c>
    </row>
    <row r="78" spans="1:4" ht="17.25" customHeight="1" x14ac:dyDescent="0.15">
      <c r="A78" s="7" t="s">
        <v>2052</v>
      </c>
      <c r="B78" s="43"/>
      <c r="C78" s="6"/>
      <c r="D78" s="10"/>
    </row>
    <row r="79" spans="1:4" ht="17.25" customHeight="1" x14ac:dyDescent="0.15">
      <c r="A79" s="7" t="s">
        <v>2053</v>
      </c>
      <c r="B79" s="43">
        <v>15877</v>
      </c>
      <c r="C79" s="6"/>
      <c r="D79" s="10"/>
    </row>
    <row r="80" spans="1:4" ht="17.25" customHeight="1" x14ac:dyDescent="0.15">
      <c r="A80" s="7" t="s">
        <v>2054</v>
      </c>
      <c r="B80" s="42">
        <f>SUM(B81:B83)</f>
        <v>168144</v>
      </c>
      <c r="C80" s="7" t="s">
        <v>2055</v>
      </c>
      <c r="D80" s="44">
        <v>7662</v>
      </c>
    </row>
    <row r="81" spans="1:4" ht="17.25" customHeight="1" x14ac:dyDescent="0.15">
      <c r="A81" s="6" t="s">
        <v>2056</v>
      </c>
      <c r="B81" s="44">
        <v>7662</v>
      </c>
      <c r="C81" s="6"/>
      <c r="D81" s="10"/>
    </row>
    <row r="82" spans="1:4" ht="17.25" customHeight="1" x14ac:dyDescent="0.15">
      <c r="A82" s="6" t="s">
        <v>2057</v>
      </c>
      <c r="B82" s="44"/>
      <c r="C82" s="6"/>
      <c r="D82" s="10"/>
    </row>
    <row r="83" spans="1:4" ht="17.25" customHeight="1" x14ac:dyDescent="0.15">
      <c r="A83" s="6" t="s">
        <v>2058</v>
      </c>
      <c r="B83" s="44">
        <v>160482</v>
      </c>
      <c r="C83" s="6"/>
      <c r="D83" s="10"/>
    </row>
    <row r="84" spans="1:4" ht="17.25" customHeight="1" x14ac:dyDescent="0.15">
      <c r="A84" s="7" t="s">
        <v>2059</v>
      </c>
      <c r="B84" s="42">
        <f>B85</f>
        <v>0</v>
      </c>
      <c r="C84" s="7" t="s">
        <v>2060</v>
      </c>
      <c r="D84" s="42">
        <f>D85</f>
        <v>42871</v>
      </c>
    </row>
    <row r="85" spans="1:4" ht="17.25" customHeight="1" x14ac:dyDescent="0.15">
      <c r="A85" s="7" t="s">
        <v>2061</v>
      </c>
      <c r="B85" s="42">
        <f>B86</f>
        <v>0</v>
      </c>
      <c r="C85" s="7" t="s">
        <v>2062</v>
      </c>
      <c r="D85" s="42">
        <f>SUM(D86:D89)</f>
        <v>42871</v>
      </c>
    </row>
    <row r="86" spans="1:4" ht="17.25" customHeight="1" x14ac:dyDescent="0.15">
      <c r="A86" s="7" t="s">
        <v>2063</v>
      </c>
      <c r="B86" s="42">
        <f>SUM(B87:B90)</f>
        <v>0</v>
      </c>
      <c r="C86" s="6" t="s">
        <v>2064</v>
      </c>
      <c r="D86" s="44">
        <v>42357</v>
      </c>
    </row>
    <row r="87" spans="1:4" ht="17.25" customHeight="1" x14ac:dyDescent="0.15">
      <c r="A87" s="6" t="s">
        <v>2065</v>
      </c>
      <c r="B87" s="44"/>
      <c r="C87" s="6" t="s">
        <v>2066</v>
      </c>
      <c r="D87" s="44"/>
    </row>
    <row r="88" spans="1:4" ht="17.25" customHeight="1" x14ac:dyDescent="0.15">
      <c r="A88" s="6" t="s">
        <v>2067</v>
      </c>
      <c r="B88" s="44"/>
      <c r="C88" s="6" t="s">
        <v>2068</v>
      </c>
      <c r="D88" s="44">
        <v>514</v>
      </c>
    </row>
    <row r="89" spans="1:4" ht="17.25" customHeight="1" x14ac:dyDescent="0.15">
      <c r="A89" s="6" t="s">
        <v>2069</v>
      </c>
      <c r="B89" s="44"/>
      <c r="C89" s="6" t="s">
        <v>2070</v>
      </c>
      <c r="D89" s="44"/>
    </row>
    <row r="90" spans="1:4" ht="17.25" customHeight="1" x14ac:dyDescent="0.15">
      <c r="A90" s="6" t="s">
        <v>2071</v>
      </c>
      <c r="B90" s="44"/>
      <c r="C90" s="6"/>
      <c r="D90" s="10"/>
    </row>
    <row r="91" spans="1:4" ht="17.25" customHeight="1" x14ac:dyDescent="0.15">
      <c r="A91" s="7" t="s">
        <v>2072</v>
      </c>
      <c r="B91" s="42">
        <f>B92</f>
        <v>53946</v>
      </c>
      <c r="C91" s="7" t="s">
        <v>2073</v>
      </c>
      <c r="D91" s="42">
        <f>SUM(D92:D95)</f>
        <v>0</v>
      </c>
    </row>
    <row r="92" spans="1:4" ht="17.25" customHeight="1" x14ac:dyDescent="0.15">
      <c r="A92" s="7" t="s">
        <v>2074</v>
      </c>
      <c r="B92" s="42">
        <f>SUM(B93:B96)</f>
        <v>53946</v>
      </c>
      <c r="C92" s="6" t="s">
        <v>2075</v>
      </c>
      <c r="D92" s="45"/>
    </row>
    <row r="93" spans="1:4" ht="17.25" customHeight="1" x14ac:dyDescent="0.15">
      <c r="A93" s="6" t="s">
        <v>2076</v>
      </c>
      <c r="B93" s="45">
        <v>53803</v>
      </c>
      <c r="C93" s="6" t="s">
        <v>2077</v>
      </c>
      <c r="D93" s="45"/>
    </row>
    <row r="94" spans="1:4" ht="17.25" customHeight="1" x14ac:dyDescent="0.15">
      <c r="A94" s="6" t="s">
        <v>2078</v>
      </c>
      <c r="B94" s="45"/>
      <c r="C94" s="6" t="s">
        <v>2079</v>
      </c>
      <c r="D94" s="45"/>
    </row>
    <row r="95" spans="1:4" ht="17.25" customHeight="1" x14ac:dyDescent="0.15">
      <c r="A95" s="6" t="s">
        <v>2080</v>
      </c>
      <c r="B95" s="45">
        <v>143</v>
      </c>
      <c r="C95" s="6" t="s">
        <v>2081</v>
      </c>
      <c r="D95" s="45"/>
    </row>
    <row r="96" spans="1:4" ht="17.25" customHeight="1" x14ac:dyDescent="0.15">
      <c r="A96" s="6" t="s">
        <v>2082</v>
      </c>
      <c r="B96" s="45"/>
      <c r="C96" s="6"/>
      <c r="D96" s="4"/>
    </row>
    <row r="97" spans="1:4" ht="17.25" customHeight="1" x14ac:dyDescent="0.15">
      <c r="A97" s="7" t="s">
        <v>2083</v>
      </c>
      <c r="B97" s="45"/>
      <c r="C97" s="7" t="s">
        <v>2084</v>
      </c>
      <c r="D97" s="44"/>
    </row>
    <row r="98" spans="1:4" ht="17.25" customHeight="1" x14ac:dyDescent="0.15">
      <c r="A98" s="7" t="s">
        <v>2085</v>
      </c>
      <c r="B98" s="43"/>
      <c r="C98" s="7" t="s">
        <v>2086</v>
      </c>
      <c r="D98" s="44"/>
    </row>
    <row r="99" spans="1:4" ht="17.25" customHeight="1" x14ac:dyDescent="0.15">
      <c r="A99" s="7" t="s">
        <v>2087</v>
      </c>
      <c r="B99" s="45"/>
      <c r="C99" s="7" t="s">
        <v>2088</v>
      </c>
      <c r="D99" s="44"/>
    </row>
    <row r="100" spans="1:4" ht="17.25" customHeight="1" x14ac:dyDescent="0.15">
      <c r="A100" s="7" t="s">
        <v>2089</v>
      </c>
      <c r="B100" s="44">
        <v>13805</v>
      </c>
      <c r="C100" s="7" t="s">
        <v>2090</v>
      </c>
      <c r="D100" s="44">
        <v>8473</v>
      </c>
    </row>
    <row r="101" spans="1:4" ht="17.25" customHeight="1" x14ac:dyDescent="0.15">
      <c r="A101" s="7" t="s">
        <v>2091</v>
      </c>
      <c r="B101" s="42">
        <f>SUM(B102,B106,B110,B114)</f>
        <v>0</v>
      </c>
      <c r="C101" s="7" t="s">
        <v>2092</v>
      </c>
      <c r="D101" s="42">
        <f>SUM(D102,D106,D110,D114)</f>
        <v>0</v>
      </c>
    </row>
    <row r="102" spans="1:4" ht="17.25" customHeight="1" x14ac:dyDescent="0.15">
      <c r="A102" s="7" t="s">
        <v>2093</v>
      </c>
      <c r="B102" s="42">
        <f>SUM(B103:B105)</f>
        <v>0</v>
      </c>
      <c r="C102" s="7" t="s">
        <v>2094</v>
      </c>
      <c r="D102" s="42">
        <f>SUM(D103:D105)</f>
        <v>0</v>
      </c>
    </row>
    <row r="103" spans="1:4" ht="17.25" customHeight="1" x14ac:dyDescent="0.15">
      <c r="A103" s="6" t="s">
        <v>2095</v>
      </c>
      <c r="B103" s="44"/>
      <c r="C103" s="6" t="s">
        <v>2096</v>
      </c>
      <c r="D103" s="44"/>
    </row>
    <row r="104" spans="1:4" ht="17.25" customHeight="1" x14ac:dyDescent="0.15">
      <c r="A104" s="6" t="s">
        <v>2097</v>
      </c>
      <c r="B104" s="45"/>
      <c r="C104" s="6" t="s">
        <v>2098</v>
      </c>
      <c r="D104" s="45"/>
    </row>
    <row r="105" spans="1:4" ht="17.25" customHeight="1" x14ac:dyDescent="0.15">
      <c r="A105" s="6" t="s">
        <v>2099</v>
      </c>
      <c r="B105" s="45"/>
      <c r="C105" s="6" t="s">
        <v>2100</v>
      </c>
      <c r="D105" s="45"/>
    </row>
    <row r="106" spans="1:4" ht="17.25" customHeight="1" x14ac:dyDescent="0.15">
      <c r="A106" s="7" t="s">
        <v>2101</v>
      </c>
      <c r="B106" s="42">
        <f>SUM(B107:B109)</f>
        <v>0</v>
      </c>
      <c r="C106" s="7" t="s">
        <v>2102</v>
      </c>
      <c r="D106" s="42">
        <f>SUM(D107:D109)</f>
        <v>0</v>
      </c>
    </row>
    <row r="107" spans="1:4" ht="17.25" customHeight="1" x14ac:dyDescent="0.15">
      <c r="A107" s="6" t="s">
        <v>2103</v>
      </c>
      <c r="B107" s="44"/>
      <c r="C107" s="6" t="s">
        <v>2104</v>
      </c>
      <c r="D107" s="44"/>
    </row>
    <row r="108" spans="1:4" ht="17.25" customHeight="1" x14ac:dyDescent="0.15">
      <c r="A108" s="6" t="s">
        <v>2105</v>
      </c>
      <c r="B108" s="45"/>
      <c r="C108" s="6" t="s">
        <v>2106</v>
      </c>
      <c r="D108" s="45"/>
    </row>
    <row r="109" spans="1:4" ht="17.25" customHeight="1" x14ac:dyDescent="0.15">
      <c r="A109" s="6" t="s">
        <v>2107</v>
      </c>
      <c r="B109" s="45"/>
      <c r="C109" s="6" t="s">
        <v>2108</v>
      </c>
      <c r="D109" s="45"/>
    </row>
    <row r="110" spans="1:4" ht="17.25" customHeight="1" x14ac:dyDescent="0.15">
      <c r="A110" s="7" t="s">
        <v>2109</v>
      </c>
      <c r="B110" s="42">
        <f>SUM(B111:B113)</f>
        <v>0</v>
      </c>
      <c r="C110" s="7" t="s">
        <v>2110</v>
      </c>
      <c r="D110" s="42">
        <f>SUM(D111:D113)</f>
        <v>0</v>
      </c>
    </row>
    <row r="111" spans="1:4" ht="17.25" customHeight="1" x14ac:dyDescent="0.15">
      <c r="A111" s="6" t="s">
        <v>2111</v>
      </c>
      <c r="B111" s="44"/>
      <c r="C111" s="6" t="s">
        <v>2112</v>
      </c>
      <c r="D111" s="44"/>
    </row>
    <row r="112" spans="1:4" ht="17.25" customHeight="1" x14ac:dyDescent="0.15">
      <c r="A112" s="6" t="s">
        <v>2113</v>
      </c>
      <c r="B112" s="45"/>
      <c r="C112" s="6" t="s">
        <v>2114</v>
      </c>
      <c r="D112" s="45"/>
    </row>
    <row r="113" spans="1:4" ht="17.25" customHeight="1" x14ac:dyDescent="0.15">
      <c r="A113" s="6" t="s">
        <v>2115</v>
      </c>
      <c r="B113" s="45"/>
      <c r="C113" s="6" t="s">
        <v>2116</v>
      </c>
      <c r="D113" s="45"/>
    </row>
    <row r="114" spans="1:4" ht="17.25" customHeight="1" x14ac:dyDescent="0.15">
      <c r="A114" s="7" t="s">
        <v>2117</v>
      </c>
      <c r="B114" s="42">
        <f>SUM(B115:B117)</f>
        <v>0</v>
      </c>
      <c r="C114" s="7" t="s">
        <v>2118</v>
      </c>
      <c r="D114" s="42">
        <f>SUM(D115:D117)</f>
        <v>0</v>
      </c>
    </row>
    <row r="115" spans="1:4" ht="17.25" customHeight="1" x14ac:dyDescent="0.15">
      <c r="A115" s="6" t="s">
        <v>2119</v>
      </c>
      <c r="B115" s="44"/>
      <c r="C115" s="6" t="s">
        <v>2120</v>
      </c>
      <c r="D115" s="44"/>
    </row>
    <row r="116" spans="1:4" ht="17.25" customHeight="1" x14ac:dyDescent="0.15">
      <c r="A116" s="6" t="s">
        <v>2121</v>
      </c>
      <c r="B116" s="45"/>
      <c r="C116" s="6" t="s">
        <v>2122</v>
      </c>
      <c r="D116" s="45"/>
    </row>
    <row r="117" spans="1:4" ht="17.25" customHeight="1" x14ac:dyDescent="0.15">
      <c r="A117" s="6" t="s">
        <v>2123</v>
      </c>
      <c r="B117" s="45"/>
      <c r="C117" s="6" t="s">
        <v>2124</v>
      </c>
      <c r="D117" s="45"/>
    </row>
    <row r="118" spans="1:4" ht="17.25" customHeight="1" x14ac:dyDescent="0.15">
      <c r="A118" s="7" t="s">
        <v>2125</v>
      </c>
      <c r="B118" s="45"/>
      <c r="C118" s="7" t="s">
        <v>2126</v>
      </c>
      <c r="D118" s="45"/>
    </row>
    <row r="119" spans="1:4" ht="17.25" customHeight="1" x14ac:dyDescent="0.15">
      <c r="A119" s="7" t="s">
        <v>2127</v>
      </c>
      <c r="B119" s="45"/>
      <c r="C119" s="7" t="s">
        <v>2128</v>
      </c>
      <c r="D119" s="45"/>
    </row>
    <row r="120" spans="1:4" ht="17.25" customHeight="1" x14ac:dyDescent="0.15">
      <c r="A120" s="6"/>
      <c r="B120" s="10"/>
      <c r="C120" s="7" t="s">
        <v>2129</v>
      </c>
      <c r="D120" s="44"/>
    </row>
    <row r="121" spans="1:4" ht="17.25" customHeight="1" x14ac:dyDescent="0.15">
      <c r="A121" s="6"/>
      <c r="B121" s="10"/>
      <c r="C121" s="7" t="s">
        <v>2130</v>
      </c>
      <c r="D121" s="42">
        <f>B124-D5-D6-D75-D80-D84-D91-D97-D98-D99-D100-D101-D118-D119-D120</f>
        <v>57904</v>
      </c>
    </row>
    <row r="122" spans="1:4" ht="17.25" customHeight="1" x14ac:dyDescent="0.15">
      <c r="A122" s="6"/>
      <c r="B122" s="10"/>
      <c r="C122" s="7" t="s">
        <v>2131</v>
      </c>
      <c r="D122" s="44">
        <v>57904</v>
      </c>
    </row>
    <row r="123" spans="1:4" ht="17.25" customHeight="1" x14ac:dyDescent="0.15">
      <c r="A123" s="6"/>
      <c r="B123" s="10"/>
      <c r="C123" s="7" t="s">
        <v>2132</v>
      </c>
      <c r="D123" s="42">
        <f>D121-D122</f>
        <v>0</v>
      </c>
    </row>
    <row r="124" spans="1:4" ht="17.25" customHeight="1" x14ac:dyDescent="0.15">
      <c r="A124" s="4" t="s">
        <v>2133</v>
      </c>
      <c r="B124" s="42">
        <f>SUM(B5:B6,B75,B78:B80,B84,B91,B97:B101,B118:B119)</f>
        <v>754221</v>
      </c>
      <c r="C124" s="4" t="s">
        <v>2134</v>
      </c>
      <c r="D124" s="42">
        <f>SUM(D5:D6,D75,D80,D84,D91,D97:D101,D118:D121)</f>
        <v>754221</v>
      </c>
    </row>
  </sheetData>
  <sheetProtection objects="1" autoFilter="0"/>
  <mergeCells count="3">
    <mergeCell ref="A1:D1"/>
    <mergeCell ref="A2:D2"/>
    <mergeCell ref="A3:D3"/>
  </mergeCells>
  <phoneticPr fontId="9" type="noConversion"/>
  <dataValidations count="1">
    <dataValidation type="decimal" allowBlank="1" showInputMessage="1" showErrorMessage="1" sqref="B5:B119 D5:D77 D80 D84:D89 D91:D95 D97:D124 B124">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showZeros="0" defaultGridColor="0" colorId="8" workbookViewId="0"/>
  </sheetViews>
  <sheetFormatPr defaultColWidth="12.125" defaultRowHeight="17.100000000000001" customHeight="1" x14ac:dyDescent="0.15"/>
  <cols>
    <col min="1" max="5" width="23.125" style="41" customWidth="1"/>
  </cols>
  <sheetData>
    <row r="1" spans="1:5" ht="19.5" customHeight="1" x14ac:dyDescent="0.15">
      <c r="A1" s="1"/>
      <c r="B1" s="1"/>
      <c r="C1" s="1"/>
      <c r="D1" s="1"/>
      <c r="E1" s="1"/>
    </row>
    <row r="2" spans="1:5" ht="19.5" customHeight="1" x14ac:dyDescent="0.15">
      <c r="A2" s="1"/>
      <c r="B2" s="1"/>
      <c r="C2" s="1"/>
      <c r="D2" s="1"/>
      <c r="E2" s="1"/>
    </row>
    <row r="3" spans="1:5" ht="19.5" customHeight="1" x14ac:dyDescent="0.15">
      <c r="A3" s="1"/>
      <c r="B3" s="1"/>
      <c r="C3" s="1"/>
      <c r="D3" s="1"/>
      <c r="E3" s="1"/>
    </row>
    <row r="4" spans="1:5" ht="19.5" customHeight="1" x14ac:dyDescent="0.15">
      <c r="A4" s="1"/>
      <c r="B4" s="1"/>
      <c r="C4" s="1"/>
      <c r="D4" s="1"/>
      <c r="E4" s="1"/>
    </row>
    <row r="5" spans="1:5" ht="19.5" customHeight="1" x14ac:dyDescent="0.15">
      <c r="A5" s="1"/>
      <c r="B5" s="1"/>
      <c r="C5" s="1"/>
      <c r="D5" s="1"/>
      <c r="E5" s="1"/>
    </row>
    <row r="6" spans="1:5" ht="19.5" customHeight="1" x14ac:dyDescent="0.15">
      <c r="A6" s="1"/>
      <c r="B6" s="1"/>
      <c r="C6" s="1"/>
      <c r="D6" s="1"/>
      <c r="E6" s="1"/>
    </row>
    <row r="7" spans="1:5" ht="19.5" customHeight="1" x14ac:dyDescent="0.15">
      <c r="A7" s="1"/>
      <c r="B7" s="1"/>
      <c r="C7" s="1"/>
      <c r="D7" s="1"/>
      <c r="E7" s="1"/>
    </row>
    <row r="8" spans="1:5" ht="19.5" customHeight="1" x14ac:dyDescent="0.15">
      <c r="A8" s="1"/>
      <c r="B8" s="1"/>
      <c r="C8" s="1"/>
      <c r="D8" s="1"/>
      <c r="E8" s="1"/>
    </row>
    <row r="9" spans="1:5" ht="46.5" customHeight="1" x14ac:dyDescent="0.15">
      <c r="A9" s="97" t="s">
        <v>163</v>
      </c>
      <c r="B9" s="97"/>
      <c r="C9" s="97"/>
      <c r="D9" s="97"/>
      <c r="E9" s="97"/>
    </row>
    <row r="10" spans="1:5" ht="19.5" customHeight="1" x14ac:dyDescent="0.15">
      <c r="A10" s="1"/>
      <c r="B10" s="1"/>
      <c r="C10" s="1"/>
      <c r="D10" s="1"/>
      <c r="E10" s="1"/>
    </row>
    <row r="11" spans="1:5" ht="19.5" customHeight="1" x14ac:dyDescent="0.15">
      <c r="A11" s="1"/>
      <c r="B11" s="1"/>
      <c r="C11" s="1"/>
      <c r="D11" s="1"/>
      <c r="E11" s="1"/>
    </row>
    <row r="12" spans="1:5" ht="19.5" customHeight="1" x14ac:dyDescent="0.15">
      <c r="A12" s="1"/>
      <c r="B12" s="1"/>
      <c r="C12" s="1"/>
      <c r="D12" s="1"/>
      <c r="E12" s="1"/>
    </row>
    <row r="13" spans="1:5" ht="19.5" customHeight="1" x14ac:dyDescent="0.15">
      <c r="A13" s="1"/>
      <c r="B13" s="1"/>
      <c r="C13" s="1"/>
      <c r="D13" s="1"/>
      <c r="E13" s="1"/>
    </row>
    <row r="14" spans="1:5" ht="19.5" customHeight="1" x14ac:dyDescent="0.15">
      <c r="A14" s="1"/>
      <c r="B14" s="1"/>
      <c r="C14" s="1"/>
      <c r="D14" s="1"/>
      <c r="E14" s="1"/>
    </row>
    <row r="15" spans="1:5" ht="19.5" customHeight="1" x14ac:dyDescent="0.15">
      <c r="A15" s="1"/>
      <c r="B15" s="1"/>
      <c r="C15" s="1"/>
      <c r="D15" s="1"/>
      <c r="E15" s="1"/>
    </row>
    <row r="16" spans="1:5" ht="19.5" customHeight="1" x14ac:dyDescent="0.15">
      <c r="A16" s="1"/>
      <c r="B16" s="1"/>
      <c r="C16" s="1"/>
      <c r="D16" s="1"/>
      <c r="E16" s="1"/>
    </row>
    <row r="17" spans="1:5" ht="19.5" customHeight="1" x14ac:dyDescent="0.15">
      <c r="A17" s="1"/>
      <c r="B17" s="1"/>
      <c r="C17" s="1"/>
      <c r="D17" s="1"/>
      <c r="E17" s="1"/>
    </row>
    <row r="18" spans="1:5" ht="19.5" customHeight="1" x14ac:dyDescent="0.15">
      <c r="A18" s="1"/>
      <c r="B18" s="1"/>
      <c r="C18" s="1"/>
      <c r="D18" s="1"/>
      <c r="E18" s="1"/>
    </row>
    <row r="19" spans="1:5" ht="19.5" customHeight="1" x14ac:dyDescent="0.15">
      <c r="A19" s="1"/>
      <c r="B19" s="1"/>
      <c r="C19" s="1"/>
      <c r="D19" s="1"/>
      <c r="E19" s="1"/>
    </row>
    <row r="20" spans="1:5" ht="19.5" customHeight="1" x14ac:dyDescent="0.15">
      <c r="A20" s="1"/>
      <c r="B20" s="1"/>
      <c r="C20" s="1"/>
      <c r="D20" s="1"/>
      <c r="E20" s="1"/>
    </row>
  </sheetData>
  <sheetProtection objects="1" autoFilter="0"/>
  <mergeCells count="1">
    <mergeCell ref="A9:E9"/>
  </mergeCells>
  <phoneticPr fontId="9" type="noConversion"/>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showZeros="0" defaultGridColor="0" colorId="8" workbookViewId="0">
      <selection activeCell="E17" sqref="E17"/>
    </sheetView>
  </sheetViews>
  <sheetFormatPr defaultColWidth="12.125" defaultRowHeight="15.6" customHeight="1" x14ac:dyDescent="0.15"/>
  <cols>
    <col min="1" max="1" width="10.75" style="41" customWidth="1"/>
    <col min="2" max="2" width="59" style="41" customWidth="1"/>
    <col min="3" max="3" width="22.5" style="41" customWidth="1"/>
  </cols>
  <sheetData>
    <row r="1" spans="1:3" ht="40.5" customHeight="1" x14ac:dyDescent="0.15">
      <c r="A1" s="98" t="str">
        <f>'##BASEINFO'!$B$2&amp;"度"&amp;'##BASEINFO'!$B$7&amp;"政府性基金预算收入决算录入表"</f>
        <v>2023年度龙山县政府性基金预算收入决算录入表</v>
      </c>
      <c r="B1" s="98"/>
      <c r="C1" s="98"/>
    </row>
    <row r="2" spans="1:3" ht="17.25" customHeight="1" x14ac:dyDescent="0.15">
      <c r="A2" s="12"/>
      <c r="B2" s="12"/>
      <c r="C2" s="13" t="s">
        <v>162</v>
      </c>
    </row>
    <row r="3" spans="1:3" ht="17.25" customHeight="1" x14ac:dyDescent="0.15">
      <c r="A3" s="12"/>
      <c r="B3" s="12"/>
      <c r="C3" s="13" t="s">
        <v>172</v>
      </c>
    </row>
    <row r="4" spans="1:3" ht="17.25" customHeight="1" x14ac:dyDescent="0.15">
      <c r="A4" s="4" t="s">
        <v>173</v>
      </c>
      <c r="B4" s="4" t="s">
        <v>174</v>
      </c>
      <c r="C4" s="4" t="s">
        <v>175</v>
      </c>
    </row>
    <row r="5" spans="1:3" ht="17.25" customHeight="1" x14ac:dyDescent="0.15">
      <c r="A5" s="5"/>
      <c r="B5" s="4" t="s">
        <v>2137</v>
      </c>
      <c r="C5" s="42">
        <f>SUM(C6,C56)</f>
        <v>27391</v>
      </c>
    </row>
    <row r="6" spans="1:3" ht="17.25" customHeight="1" x14ac:dyDescent="0.15">
      <c r="A6" s="3">
        <v>10301</v>
      </c>
      <c r="B6" s="7" t="s">
        <v>2138</v>
      </c>
      <c r="C6" s="42">
        <f>SUM(C7,C10:C17,C23:C24,C27:C30,C33:C35,C38:C42,C45:C46,C54:C55)</f>
        <v>27391</v>
      </c>
    </row>
    <row r="7" spans="1:3" ht="17.25" customHeight="1" x14ac:dyDescent="0.15">
      <c r="A7" s="3">
        <v>1030102</v>
      </c>
      <c r="B7" s="7" t="s">
        <v>2139</v>
      </c>
      <c r="C7" s="42">
        <f>SUM(C8:C9)</f>
        <v>0</v>
      </c>
    </row>
    <row r="8" spans="1:3" ht="17.25" customHeight="1" x14ac:dyDescent="0.15">
      <c r="A8" s="3">
        <v>103010201</v>
      </c>
      <c r="B8" s="6" t="s">
        <v>2140</v>
      </c>
      <c r="C8" s="43"/>
    </row>
    <row r="9" spans="1:3" ht="17.25" customHeight="1" x14ac:dyDescent="0.15">
      <c r="A9" s="3">
        <v>103010202</v>
      </c>
      <c r="B9" s="6" t="s">
        <v>2141</v>
      </c>
      <c r="C9" s="43"/>
    </row>
    <row r="10" spans="1:3" ht="17.25" customHeight="1" x14ac:dyDescent="0.15">
      <c r="A10" s="3">
        <v>1030106</v>
      </c>
      <c r="B10" s="7" t="s">
        <v>2142</v>
      </c>
      <c r="C10" s="43"/>
    </row>
    <row r="11" spans="1:3" ht="17.25" customHeight="1" x14ac:dyDescent="0.15">
      <c r="A11" s="3">
        <v>1030110</v>
      </c>
      <c r="B11" s="7" t="s">
        <v>2143</v>
      </c>
      <c r="C11" s="43"/>
    </row>
    <row r="12" spans="1:3" ht="17.25" customHeight="1" x14ac:dyDescent="0.15">
      <c r="A12" s="3">
        <v>1030112</v>
      </c>
      <c r="B12" s="7" t="s">
        <v>2144</v>
      </c>
      <c r="C12" s="43"/>
    </row>
    <row r="13" spans="1:3" ht="17.25" customHeight="1" x14ac:dyDescent="0.15">
      <c r="A13" s="3">
        <v>1030121</v>
      </c>
      <c r="B13" s="7" t="s">
        <v>2145</v>
      </c>
      <c r="C13" s="43"/>
    </row>
    <row r="14" spans="1:3" ht="17.25" customHeight="1" x14ac:dyDescent="0.15">
      <c r="A14" s="3">
        <v>1030129</v>
      </c>
      <c r="B14" s="7" t="s">
        <v>2146</v>
      </c>
      <c r="C14" s="43"/>
    </row>
    <row r="15" spans="1:3" ht="17.25" customHeight="1" x14ac:dyDescent="0.15">
      <c r="A15" s="3">
        <v>1030146</v>
      </c>
      <c r="B15" s="7" t="s">
        <v>2147</v>
      </c>
      <c r="C15" s="43"/>
    </row>
    <row r="16" spans="1:3" ht="17.25" customHeight="1" x14ac:dyDescent="0.15">
      <c r="A16" s="3">
        <v>1030147</v>
      </c>
      <c r="B16" s="7" t="s">
        <v>2148</v>
      </c>
      <c r="C16" s="43"/>
    </row>
    <row r="17" spans="1:3" ht="17.25" customHeight="1" x14ac:dyDescent="0.15">
      <c r="A17" s="3">
        <v>1030148</v>
      </c>
      <c r="B17" s="7" t="s">
        <v>2149</v>
      </c>
      <c r="C17" s="42">
        <f>SUM(C18:C22)</f>
        <v>24689</v>
      </c>
    </row>
    <row r="18" spans="1:3" ht="17.25" customHeight="1" x14ac:dyDescent="0.15">
      <c r="A18" s="3">
        <v>103014801</v>
      </c>
      <c r="B18" s="6" t="s">
        <v>2150</v>
      </c>
      <c r="C18" s="43">
        <v>24667</v>
      </c>
    </row>
    <row r="19" spans="1:3" ht="17.25" customHeight="1" x14ac:dyDescent="0.15">
      <c r="A19" s="3">
        <v>103014802</v>
      </c>
      <c r="B19" s="6" t="s">
        <v>2151</v>
      </c>
      <c r="C19" s="43">
        <v>408</v>
      </c>
    </row>
    <row r="20" spans="1:3" ht="17.25" customHeight="1" x14ac:dyDescent="0.15">
      <c r="A20" s="3">
        <v>103014803</v>
      </c>
      <c r="B20" s="6" t="s">
        <v>2152</v>
      </c>
      <c r="C20" s="43"/>
    </row>
    <row r="21" spans="1:3" ht="17.25" customHeight="1" x14ac:dyDescent="0.15">
      <c r="A21" s="3">
        <v>103014898</v>
      </c>
      <c r="B21" s="6" t="s">
        <v>2153</v>
      </c>
      <c r="C21" s="43">
        <v>-386</v>
      </c>
    </row>
    <row r="22" spans="1:3" ht="17.25" customHeight="1" x14ac:dyDescent="0.15">
      <c r="A22" s="3">
        <v>103014899</v>
      </c>
      <c r="B22" s="6" t="s">
        <v>2154</v>
      </c>
      <c r="C22" s="43"/>
    </row>
    <row r="23" spans="1:3" ht="17.25" customHeight="1" x14ac:dyDescent="0.15">
      <c r="A23" s="3">
        <v>1030149</v>
      </c>
      <c r="B23" s="7" t="s">
        <v>2155</v>
      </c>
      <c r="C23" s="43"/>
    </row>
    <row r="24" spans="1:3" ht="17.25" customHeight="1" x14ac:dyDescent="0.15">
      <c r="A24" s="3">
        <v>1030150</v>
      </c>
      <c r="B24" s="7" t="s">
        <v>2156</v>
      </c>
      <c r="C24" s="42">
        <f>SUM(C25:C26)</f>
        <v>0</v>
      </c>
    </row>
    <row r="25" spans="1:3" ht="17.25" customHeight="1" x14ac:dyDescent="0.15">
      <c r="A25" s="3">
        <v>103015001</v>
      </c>
      <c r="B25" s="6" t="s">
        <v>2157</v>
      </c>
      <c r="C25" s="43"/>
    </row>
    <row r="26" spans="1:3" ht="17.25" customHeight="1" x14ac:dyDescent="0.15">
      <c r="A26" s="3">
        <v>103015002</v>
      </c>
      <c r="B26" s="6" t="s">
        <v>2158</v>
      </c>
      <c r="C26" s="43"/>
    </row>
    <row r="27" spans="1:3" ht="17.25" customHeight="1" x14ac:dyDescent="0.15">
      <c r="A27" s="3">
        <v>1030152</v>
      </c>
      <c r="B27" s="7" t="s">
        <v>2159</v>
      </c>
      <c r="C27" s="43"/>
    </row>
    <row r="28" spans="1:3" ht="17.25" customHeight="1" x14ac:dyDescent="0.15">
      <c r="A28" s="3">
        <v>1030153</v>
      </c>
      <c r="B28" s="7" t="s">
        <v>2160</v>
      </c>
      <c r="C28" s="43"/>
    </row>
    <row r="29" spans="1:3" ht="17.25" customHeight="1" x14ac:dyDescent="0.15">
      <c r="A29" s="3">
        <v>1030154</v>
      </c>
      <c r="B29" s="7" t="s">
        <v>2161</v>
      </c>
      <c r="C29" s="43"/>
    </row>
    <row r="30" spans="1:3" ht="17.25" customHeight="1" x14ac:dyDescent="0.15">
      <c r="A30" s="3">
        <v>1030155</v>
      </c>
      <c r="B30" s="7" t="s">
        <v>2162</v>
      </c>
      <c r="C30" s="42">
        <f>SUM(C31:C32)</f>
        <v>0</v>
      </c>
    </row>
    <row r="31" spans="1:3" ht="17.25" customHeight="1" x14ac:dyDescent="0.15">
      <c r="A31" s="3">
        <v>103015501</v>
      </c>
      <c r="B31" s="6" t="s">
        <v>2163</v>
      </c>
      <c r="C31" s="43"/>
    </row>
    <row r="32" spans="1:3" ht="17.25" customHeight="1" x14ac:dyDescent="0.15">
      <c r="A32" s="3">
        <v>103015502</v>
      </c>
      <c r="B32" s="6" t="s">
        <v>2164</v>
      </c>
      <c r="C32" s="43"/>
    </row>
    <row r="33" spans="1:3" ht="17.25" customHeight="1" x14ac:dyDescent="0.15">
      <c r="A33" s="3">
        <v>1030156</v>
      </c>
      <c r="B33" s="7" t="s">
        <v>2165</v>
      </c>
      <c r="C33" s="43">
        <v>1582</v>
      </c>
    </row>
    <row r="34" spans="1:3" ht="17.25" customHeight="1" x14ac:dyDescent="0.15">
      <c r="A34" s="3">
        <v>1030157</v>
      </c>
      <c r="B34" s="7" t="s">
        <v>2166</v>
      </c>
      <c r="C34" s="43"/>
    </row>
    <row r="35" spans="1:3" ht="17.25" customHeight="1" x14ac:dyDescent="0.15">
      <c r="A35" s="3">
        <v>1030158</v>
      </c>
      <c r="B35" s="7" t="s">
        <v>2167</v>
      </c>
      <c r="C35" s="42">
        <f>SUM(C36:C37)</f>
        <v>0</v>
      </c>
    </row>
    <row r="36" spans="1:3" ht="17.25" customHeight="1" x14ac:dyDescent="0.15">
      <c r="A36" s="3">
        <v>103015801</v>
      </c>
      <c r="B36" s="6" t="s">
        <v>2168</v>
      </c>
      <c r="C36" s="43"/>
    </row>
    <row r="37" spans="1:3" ht="17.25" customHeight="1" x14ac:dyDescent="0.15">
      <c r="A37" s="3">
        <v>103015803</v>
      </c>
      <c r="B37" s="6" t="s">
        <v>2169</v>
      </c>
      <c r="C37" s="43"/>
    </row>
    <row r="38" spans="1:3" ht="17.25" customHeight="1" x14ac:dyDescent="0.15">
      <c r="A38" s="3">
        <v>1030159</v>
      </c>
      <c r="B38" s="7" t="s">
        <v>2170</v>
      </c>
      <c r="C38" s="43"/>
    </row>
    <row r="39" spans="1:3" ht="17.25" customHeight="1" x14ac:dyDescent="0.15">
      <c r="A39" s="3">
        <v>1030166</v>
      </c>
      <c r="B39" s="7" t="s">
        <v>2171</v>
      </c>
      <c r="C39" s="43"/>
    </row>
    <row r="40" spans="1:3" ht="17.25" customHeight="1" x14ac:dyDescent="0.15">
      <c r="A40" s="3">
        <v>1030168</v>
      </c>
      <c r="B40" s="7" t="s">
        <v>2172</v>
      </c>
      <c r="C40" s="43"/>
    </row>
    <row r="41" spans="1:3" ht="17.25" customHeight="1" x14ac:dyDescent="0.15">
      <c r="A41" s="3">
        <v>1030171</v>
      </c>
      <c r="B41" s="7" t="s">
        <v>2173</v>
      </c>
      <c r="C41" s="43"/>
    </row>
    <row r="42" spans="1:3" ht="17.25" customHeight="1" x14ac:dyDescent="0.15">
      <c r="A42" s="3">
        <v>1030175</v>
      </c>
      <c r="B42" s="7" t="s">
        <v>2174</v>
      </c>
      <c r="C42" s="42">
        <f>SUM(C43:C44)</f>
        <v>0</v>
      </c>
    </row>
    <row r="43" spans="1:3" ht="17.25" customHeight="1" x14ac:dyDescent="0.15">
      <c r="A43" s="3">
        <v>103017501</v>
      </c>
      <c r="B43" s="6" t="s">
        <v>2175</v>
      </c>
      <c r="C43" s="43"/>
    </row>
    <row r="44" spans="1:3" ht="17.25" customHeight="1" x14ac:dyDescent="0.15">
      <c r="A44" s="3">
        <v>103017502</v>
      </c>
      <c r="B44" s="6" t="s">
        <v>2176</v>
      </c>
      <c r="C44" s="43"/>
    </row>
    <row r="45" spans="1:3" ht="17.25" customHeight="1" x14ac:dyDescent="0.15">
      <c r="A45" s="3">
        <v>1030178</v>
      </c>
      <c r="B45" s="7" t="s">
        <v>2177</v>
      </c>
      <c r="C45" s="43">
        <v>1120</v>
      </c>
    </row>
    <row r="46" spans="1:3" ht="17.25" customHeight="1" x14ac:dyDescent="0.15">
      <c r="A46" s="3">
        <v>1030180</v>
      </c>
      <c r="B46" s="7" t="s">
        <v>2178</v>
      </c>
      <c r="C46" s="42">
        <f>SUM(C47:C53)</f>
        <v>0</v>
      </c>
    </row>
    <row r="47" spans="1:3" ht="17.25" customHeight="1" x14ac:dyDescent="0.15">
      <c r="A47" s="3">
        <v>103018001</v>
      </c>
      <c r="B47" s="6" t="s">
        <v>2179</v>
      </c>
      <c r="C47" s="43"/>
    </row>
    <row r="48" spans="1:3" ht="17.25" customHeight="1" x14ac:dyDescent="0.15">
      <c r="A48" s="3">
        <v>103018002</v>
      </c>
      <c r="B48" s="6" t="s">
        <v>2180</v>
      </c>
      <c r="C48" s="43"/>
    </row>
    <row r="49" spans="1:3" ht="17.25" customHeight="1" x14ac:dyDescent="0.15">
      <c r="A49" s="3">
        <v>103018003</v>
      </c>
      <c r="B49" s="6" t="s">
        <v>2181</v>
      </c>
      <c r="C49" s="43"/>
    </row>
    <row r="50" spans="1:3" ht="17.25" customHeight="1" x14ac:dyDescent="0.15">
      <c r="A50" s="3">
        <v>103018004</v>
      </c>
      <c r="B50" s="6" t="s">
        <v>2182</v>
      </c>
      <c r="C50" s="43"/>
    </row>
    <row r="51" spans="1:3" ht="17.25" customHeight="1" x14ac:dyDescent="0.15">
      <c r="A51" s="3">
        <v>103018005</v>
      </c>
      <c r="B51" s="6" t="s">
        <v>2183</v>
      </c>
      <c r="C51" s="43"/>
    </row>
    <row r="52" spans="1:3" ht="17.25" customHeight="1" x14ac:dyDescent="0.15">
      <c r="A52" s="3">
        <v>103018006</v>
      </c>
      <c r="B52" s="6" t="s">
        <v>2184</v>
      </c>
      <c r="C52" s="43"/>
    </row>
    <row r="53" spans="1:3" ht="17.25" customHeight="1" x14ac:dyDescent="0.15">
      <c r="A53" s="3">
        <v>103018007</v>
      </c>
      <c r="B53" s="6" t="s">
        <v>2185</v>
      </c>
      <c r="C53" s="47"/>
    </row>
    <row r="54" spans="1:3" ht="15.75" customHeight="1" x14ac:dyDescent="0.15">
      <c r="A54" s="3">
        <v>1030181</v>
      </c>
      <c r="B54" s="23" t="s">
        <v>2186</v>
      </c>
      <c r="C54" s="43"/>
    </row>
    <row r="55" spans="1:3" ht="17.25" customHeight="1" x14ac:dyDescent="0.15">
      <c r="A55" s="3">
        <v>1030199</v>
      </c>
      <c r="B55" s="7" t="s">
        <v>2187</v>
      </c>
      <c r="C55" s="48"/>
    </row>
    <row r="56" spans="1:3" ht="17.25" customHeight="1" x14ac:dyDescent="0.15">
      <c r="A56" s="3">
        <v>10310</v>
      </c>
      <c r="B56" s="7" t="s">
        <v>2188</v>
      </c>
      <c r="C56" s="42">
        <f>SUM(C57:C59,C63:C68,C71:C72)</f>
        <v>0</v>
      </c>
    </row>
    <row r="57" spans="1:3" ht="17.25" customHeight="1" x14ac:dyDescent="0.15">
      <c r="A57" s="3">
        <v>1031003</v>
      </c>
      <c r="B57" s="7" t="s">
        <v>2189</v>
      </c>
      <c r="C57" s="43"/>
    </row>
    <row r="58" spans="1:3" ht="17.25" customHeight="1" x14ac:dyDescent="0.15">
      <c r="A58" s="3">
        <v>1031005</v>
      </c>
      <c r="B58" s="7" t="s">
        <v>2190</v>
      </c>
      <c r="C58" s="43"/>
    </row>
    <row r="59" spans="1:3" ht="17.25" customHeight="1" x14ac:dyDescent="0.15">
      <c r="A59" s="3">
        <v>1031006</v>
      </c>
      <c r="B59" s="7" t="s">
        <v>2191</v>
      </c>
      <c r="C59" s="42">
        <f>SUM(C60:C62)</f>
        <v>0</v>
      </c>
    </row>
    <row r="60" spans="1:3" ht="17.25" customHeight="1" x14ac:dyDescent="0.15">
      <c r="A60" s="3">
        <v>103100601</v>
      </c>
      <c r="B60" s="6" t="s">
        <v>2192</v>
      </c>
      <c r="C60" s="43"/>
    </row>
    <row r="61" spans="1:3" ht="17.25" customHeight="1" x14ac:dyDescent="0.15">
      <c r="A61" s="3">
        <v>103100602</v>
      </c>
      <c r="B61" s="6" t="s">
        <v>2193</v>
      </c>
      <c r="C61" s="43"/>
    </row>
    <row r="62" spans="1:3" ht="17.25" customHeight="1" x14ac:dyDescent="0.15">
      <c r="A62" s="3">
        <v>103100699</v>
      </c>
      <c r="B62" s="6" t="s">
        <v>2194</v>
      </c>
      <c r="C62" s="43"/>
    </row>
    <row r="63" spans="1:3" ht="17.25" customHeight="1" x14ac:dyDescent="0.15">
      <c r="A63" s="3">
        <v>1031008</v>
      </c>
      <c r="B63" s="7" t="s">
        <v>2195</v>
      </c>
      <c r="C63" s="43"/>
    </row>
    <row r="64" spans="1:3" ht="17.25" customHeight="1" x14ac:dyDescent="0.15">
      <c r="A64" s="3">
        <v>1031009</v>
      </c>
      <c r="B64" s="7" t="s">
        <v>2196</v>
      </c>
      <c r="C64" s="43"/>
    </row>
    <row r="65" spans="1:3" ht="17.25" customHeight="1" x14ac:dyDescent="0.15">
      <c r="A65" s="3">
        <v>1031010</v>
      </c>
      <c r="B65" s="7" t="s">
        <v>2197</v>
      </c>
      <c r="C65" s="43"/>
    </row>
    <row r="66" spans="1:3" ht="17.25" customHeight="1" x14ac:dyDescent="0.15">
      <c r="A66" s="3">
        <v>1031011</v>
      </c>
      <c r="B66" s="7" t="s">
        <v>2198</v>
      </c>
      <c r="C66" s="43"/>
    </row>
    <row r="67" spans="1:3" ht="17.25" customHeight="1" x14ac:dyDescent="0.15">
      <c r="A67" s="3">
        <v>1031012</v>
      </c>
      <c r="B67" s="7" t="s">
        <v>2199</v>
      </c>
      <c r="C67" s="43"/>
    </row>
    <row r="68" spans="1:3" ht="17.25" customHeight="1" x14ac:dyDescent="0.15">
      <c r="A68" s="3">
        <v>1031013</v>
      </c>
      <c r="B68" s="7" t="s">
        <v>2200</v>
      </c>
      <c r="C68" s="42">
        <f>SUM(C69:C70)</f>
        <v>0</v>
      </c>
    </row>
    <row r="69" spans="1:3" ht="17.25" customHeight="1" x14ac:dyDescent="0.15">
      <c r="A69" s="3">
        <v>103101301</v>
      </c>
      <c r="B69" s="6" t="s">
        <v>2201</v>
      </c>
      <c r="C69" s="43"/>
    </row>
    <row r="70" spans="1:3" ht="17.25" customHeight="1" x14ac:dyDescent="0.15">
      <c r="A70" s="3">
        <v>103101399</v>
      </c>
      <c r="B70" s="6" t="s">
        <v>2202</v>
      </c>
      <c r="C70" s="43"/>
    </row>
    <row r="71" spans="1:3" ht="17.25" customHeight="1" x14ac:dyDescent="0.15">
      <c r="A71" s="3">
        <v>1031014</v>
      </c>
      <c r="B71" s="7" t="s">
        <v>2203</v>
      </c>
      <c r="C71" s="43"/>
    </row>
    <row r="72" spans="1:3" ht="17.25" customHeight="1" x14ac:dyDescent="0.15">
      <c r="A72" s="3">
        <v>1031099</v>
      </c>
      <c r="B72" s="7" t="s">
        <v>2204</v>
      </c>
      <c r="C72" s="42">
        <f>SUM(C73:C74)</f>
        <v>0</v>
      </c>
    </row>
    <row r="73" spans="1:3" ht="17.25" customHeight="1" x14ac:dyDescent="0.15">
      <c r="A73" s="3">
        <v>103109998</v>
      </c>
      <c r="B73" s="6" t="s">
        <v>2205</v>
      </c>
      <c r="C73" s="43"/>
    </row>
    <row r="74" spans="1:3" ht="17.25" customHeight="1" x14ac:dyDescent="0.15">
      <c r="A74" s="3">
        <v>103109999</v>
      </c>
      <c r="B74" s="6" t="s">
        <v>2206</v>
      </c>
      <c r="C74" s="43"/>
    </row>
  </sheetData>
  <sheetProtection objects="1" autoFilter="0"/>
  <mergeCells count="1">
    <mergeCell ref="A1:C1"/>
  </mergeCells>
  <phoneticPr fontId="9" type="noConversion"/>
  <dataValidations count="1">
    <dataValidation type="decimal" allowBlank="1" showInputMessage="1" showErrorMessage="1" sqref="C5:C74">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workbookViewId="0">
      <selection activeCell="F24" sqref="F24"/>
    </sheetView>
  </sheetViews>
  <sheetFormatPr defaultColWidth="9.125" defaultRowHeight="14.25" x14ac:dyDescent="0.15"/>
  <cols>
    <col min="1" max="1" width="32.25" style="58" customWidth="1"/>
    <col min="2" max="7" width="16.75" style="58" customWidth="1"/>
    <col min="8" max="8" width="32.375" style="58" customWidth="1"/>
    <col min="9" max="14" width="16.75" style="58" customWidth="1"/>
    <col min="15" max="256" width="9.125" style="66"/>
    <col min="257" max="257" width="32.25" style="66" customWidth="1"/>
    <col min="258" max="263" width="16.75" style="66" customWidth="1"/>
    <col min="264" max="264" width="32.375" style="66" customWidth="1"/>
    <col min="265" max="270" width="16.75" style="66" customWidth="1"/>
    <col min="271" max="512" width="9.125" style="66"/>
    <col min="513" max="513" width="32.25" style="66" customWidth="1"/>
    <col min="514" max="519" width="16.75" style="66" customWidth="1"/>
    <col min="520" max="520" width="32.375" style="66" customWidth="1"/>
    <col min="521" max="526" width="16.75" style="66" customWidth="1"/>
    <col min="527" max="768" width="9.125" style="66"/>
    <col min="769" max="769" width="32.25" style="66" customWidth="1"/>
    <col min="770" max="775" width="16.75" style="66" customWidth="1"/>
    <col min="776" max="776" width="32.375" style="66" customWidth="1"/>
    <col min="777" max="782" width="16.75" style="66" customWidth="1"/>
    <col min="783" max="1024" width="9.125" style="66"/>
    <col min="1025" max="1025" width="32.25" style="66" customWidth="1"/>
    <col min="1026" max="1031" width="16.75" style="66" customWidth="1"/>
    <col min="1032" max="1032" width="32.375" style="66" customWidth="1"/>
    <col min="1033" max="1038" width="16.75" style="66" customWidth="1"/>
    <col min="1039" max="1280" width="9.125" style="66"/>
    <col min="1281" max="1281" width="32.25" style="66" customWidth="1"/>
    <col min="1282" max="1287" width="16.75" style="66" customWidth="1"/>
    <col min="1288" max="1288" width="32.375" style="66" customWidth="1"/>
    <col min="1289" max="1294" width="16.75" style="66" customWidth="1"/>
    <col min="1295" max="1536" width="9.125" style="66"/>
    <col min="1537" max="1537" width="32.25" style="66" customWidth="1"/>
    <col min="1538" max="1543" width="16.75" style="66" customWidth="1"/>
    <col min="1544" max="1544" width="32.375" style="66" customWidth="1"/>
    <col min="1545" max="1550" width="16.75" style="66" customWidth="1"/>
    <col min="1551" max="1792" width="9.125" style="66"/>
    <col min="1793" max="1793" width="32.25" style="66" customWidth="1"/>
    <col min="1794" max="1799" width="16.75" style="66" customWidth="1"/>
    <col min="1800" max="1800" width="32.375" style="66" customWidth="1"/>
    <col min="1801" max="1806" width="16.75" style="66" customWidth="1"/>
    <col min="1807" max="2048" width="9.125" style="66"/>
    <col min="2049" max="2049" width="32.25" style="66" customWidth="1"/>
    <col min="2050" max="2055" width="16.75" style="66" customWidth="1"/>
    <col min="2056" max="2056" width="32.375" style="66" customWidth="1"/>
    <col min="2057" max="2062" width="16.75" style="66" customWidth="1"/>
    <col min="2063" max="2304" width="9.125" style="66"/>
    <col min="2305" max="2305" width="32.25" style="66" customWidth="1"/>
    <col min="2306" max="2311" width="16.75" style="66" customWidth="1"/>
    <col min="2312" max="2312" width="32.375" style="66" customWidth="1"/>
    <col min="2313" max="2318" width="16.75" style="66" customWidth="1"/>
    <col min="2319" max="2560" width="9.125" style="66"/>
    <col min="2561" max="2561" width="32.25" style="66" customWidth="1"/>
    <col min="2562" max="2567" width="16.75" style="66" customWidth="1"/>
    <col min="2568" max="2568" width="32.375" style="66" customWidth="1"/>
    <col min="2569" max="2574" width="16.75" style="66" customWidth="1"/>
    <col min="2575" max="2816" width="9.125" style="66"/>
    <col min="2817" max="2817" width="32.25" style="66" customWidth="1"/>
    <col min="2818" max="2823" width="16.75" style="66" customWidth="1"/>
    <col min="2824" max="2824" width="32.375" style="66" customWidth="1"/>
    <col min="2825" max="2830" width="16.75" style="66" customWidth="1"/>
    <col min="2831" max="3072" width="9.125" style="66"/>
    <col min="3073" max="3073" width="32.25" style="66" customWidth="1"/>
    <col min="3074" max="3079" width="16.75" style="66" customWidth="1"/>
    <col min="3080" max="3080" width="32.375" style="66" customWidth="1"/>
    <col min="3081" max="3086" width="16.75" style="66" customWidth="1"/>
    <col min="3087" max="3328" width="9.125" style="66"/>
    <col min="3329" max="3329" width="32.25" style="66" customWidth="1"/>
    <col min="3330" max="3335" width="16.75" style="66" customWidth="1"/>
    <col min="3336" max="3336" width="32.375" style="66" customWidth="1"/>
    <col min="3337" max="3342" width="16.75" style="66" customWidth="1"/>
    <col min="3343" max="3584" width="9.125" style="66"/>
    <col min="3585" max="3585" width="32.25" style="66" customWidth="1"/>
    <col min="3586" max="3591" width="16.75" style="66" customWidth="1"/>
    <col min="3592" max="3592" width="32.375" style="66" customWidth="1"/>
    <col min="3593" max="3598" width="16.75" style="66" customWidth="1"/>
    <col min="3599" max="3840" width="9.125" style="66"/>
    <col min="3841" max="3841" width="32.25" style="66" customWidth="1"/>
    <col min="3842" max="3847" width="16.75" style="66" customWidth="1"/>
    <col min="3848" max="3848" width="32.375" style="66" customWidth="1"/>
    <col min="3849" max="3854" width="16.75" style="66" customWidth="1"/>
    <col min="3855" max="4096" width="9.125" style="66"/>
    <col min="4097" max="4097" width="32.25" style="66" customWidth="1"/>
    <col min="4098" max="4103" width="16.75" style="66" customWidth="1"/>
    <col min="4104" max="4104" width="32.375" style="66" customWidth="1"/>
    <col min="4105" max="4110" width="16.75" style="66" customWidth="1"/>
    <col min="4111" max="4352" width="9.125" style="66"/>
    <col min="4353" max="4353" width="32.25" style="66" customWidth="1"/>
    <col min="4354" max="4359" width="16.75" style="66" customWidth="1"/>
    <col min="4360" max="4360" width="32.375" style="66" customWidth="1"/>
    <col min="4361" max="4366" width="16.75" style="66" customWidth="1"/>
    <col min="4367" max="4608" width="9.125" style="66"/>
    <col min="4609" max="4609" width="32.25" style="66" customWidth="1"/>
    <col min="4610" max="4615" width="16.75" style="66" customWidth="1"/>
    <col min="4616" max="4616" width="32.375" style="66" customWidth="1"/>
    <col min="4617" max="4622" width="16.75" style="66" customWidth="1"/>
    <col min="4623" max="4864" width="9.125" style="66"/>
    <col min="4865" max="4865" width="32.25" style="66" customWidth="1"/>
    <col min="4866" max="4871" width="16.75" style="66" customWidth="1"/>
    <col min="4872" max="4872" width="32.375" style="66" customWidth="1"/>
    <col min="4873" max="4878" width="16.75" style="66" customWidth="1"/>
    <col min="4879" max="5120" width="9.125" style="66"/>
    <col min="5121" max="5121" width="32.25" style="66" customWidth="1"/>
    <col min="5122" max="5127" width="16.75" style="66" customWidth="1"/>
    <col min="5128" max="5128" width="32.375" style="66" customWidth="1"/>
    <col min="5129" max="5134" width="16.75" style="66" customWidth="1"/>
    <col min="5135" max="5376" width="9.125" style="66"/>
    <col min="5377" max="5377" width="32.25" style="66" customWidth="1"/>
    <col min="5378" max="5383" width="16.75" style="66" customWidth="1"/>
    <col min="5384" max="5384" width="32.375" style="66" customWidth="1"/>
    <col min="5385" max="5390" width="16.75" style="66" customWidth="1"/>
    <col min="5391" max="5632" width="9.125" style="66"/>
    <col min="5633" max="5633" width="32.25" style="66" customWidth="1"/>
    <col min="5634" max="5639" width="16.75" style="66" customWidth="1"/>
    <col min="5640" max="5640" width="32.375" style="66" customWidth="1"/>
    <col min="5641" max="5646" width="16.75" style="66" customWidth="1"/>
    <col min="5647" max="5888" width="9.125" style="66"/>
    <col min="5889" max="5889" width="32.25" style="66" customWidth="1"/>
    <col min="5890" max="5895" width="16.75" style="66" customWidth="1"/>
    <col min="5896" max="5896" width="32.375" style="66" customWidth="1"/>
    <col min="5897" max="5902" width="16.75" style="66" customWidth="1"/>
    <col min="5903" max="6144" width="9.125" style="66"/>
    <col min="6145" max="6145" width="32.25" style="66" customWidth="1"/>
    <col min="6146" max="6151" width="16.75" style="66" customWidth="1"/>
    <col min="6152" max="6152" width="32.375" style="66" customWidth="1"/>
    <col min="6153" max="6158" width="16.75" style="66" customWidth="1"/>
    <col min="6159" max="6400" width="9.125" style="66"/>
    <col min="6401" max="6401" width="32.25" style="66" customWidth="1"/>
    <col min="6402" max="6407" width="16.75" style="66" customWidth="1"/>
    <col min="6408" max="6408" width="32.375" style="66" customWidth="1"/>
    <col min="6409" max="6414" width="16.75" style="66" customWidth="1"/>
    <col min="6415" max="6656" width="9.125" style="66"/>
    <col min="6657" max="6657" width="32.25" style="66" customWidth="1"/>
    <col min="6658" max="6663" width="16.75" style="66" customWidth="1"/>
    <col min="6664" max="6664" width="32.375" style="66" customWidth="1"/>
    <col min="6665" max="6670" width="16.75" style="66" customWidth="1"/>
    <col min="6671" max="6912" width="9.125" style="66"/>
    <col min="6913" max="6913" width="32.25" style="66" customWidth="1"/>
    <col min="6914" max="6919" width="16.75" style="66" customWidth="1"/>
    <col min="6920" max="6920" width="32.375" style="66" customWidth="1"/>
    <col min="6921" max="6926" width="16.75" style="66" customWidth="1"/>
    <col min="6927" max="7168" width="9.125" style="66"/>
    <col min="7169" max="7169" width="32.25" style="66" customWidth="1"/>
    <col min="7170" max="7175" width="16.75" style="66" customWidth="1"/>
    <col min="7176" max="7176" width="32.375" style="66" customWidth="1"/>
    <col min="7177" max="7182" width="16.75" style="66" customWidth="1"/>
    <col min="7183" max="7424" width="9.125" style="66"/>
    <col min="7425" max="7425" width="32.25" style="66" customWidth="1"/>
    <col min="7426" max="7431" width="16.75" style="66" customWidth="1"/>
    <col min="7432" max="7432" width="32.375" style="66" customWidth="1"/>
    <col min="7433" max="7438" width="16.75" style="66" customWidth="1"/>
    <col min="7439" max="7680" width="9.125" style="66"/>
    <col min="7681" max="7681" width="32.25" style="66" customWidth="1"/>
    <col min="7682" max="7687" width="16.75" style="66" customWidth="1"/>
    <col min="7688" max="7688" width="32.375" style="66" customWidth="1"/>
    <col min="7689" max="7694" width="16.75" style="66" customWidth="1"/>
    <col min="7695" max="7936" width="9.125" style="66"/>
    <col min="7937" max="7937" width="32.25" style="66" customWidth="1"/>
    <col min="7938" max="7943" width="16.75" style="66" customWidth="1"/>
    <col min="7944" max="7944" width="32.375" style="66" customWidth="1"/>
    <col min="7945" max="7950" width="16.75" style="66" customWidth="1"/>
    <col min="7951" max="8192" width="9.125" style="66"/>
    <col min="8193" max="8193" width="32.25" style="66" customWidth="1"/>
    <col min="8194" max="8199" width="16.75" style="66" customWidth="1"/>
    <col min="8200" max="8200" width="32.375" style="66" customWidth="1"/>
    <col min="8201" max="8206" width="16.75" style="66" customWidth="1"/>
    <col min="8207" max="8448" width="9.125" style="66"/>
    <col min="8449" max="8449" width="32.25" style="66" customWidth="1"/>
    <col min="8450" max="8455" width="16.75" style="66" customWidth="1"/>
    <col min="8456" max="8456" width="32.375" style="66" customWidth="1"/>
    <col min="8457" max="8462" width="16.75" style="66" customWidth="1"/>
    <col min="8463" max="8704" width="9.125" style="66"/>
    <col min="8705" max="8705" width="32.25" style="66" customWidth="1"/>
    <col min="8706" max="8711" width="16.75" style="66" customWidth="1"/>
    <col min="8712" max="8712" width="32.375" style="66" customWidth="1"/>
    <col min="8713" max="8718" width="16.75" style="66" customWidth="1"/>
    <col min="8719" max="8960" width="9.125" style="66"/>
    <col min="8961" max="8961" width="32.25" style="66" customWidth="1"/>
    <col min="8962" max="8967" width="16.75" style="66" customWidth="1"/>
    <col min="8968" max="8968" width="32.375" style="66" customWidth="1"/>
    <col min="8969" max="8974" width="16.75" style="66" customWidth="1"/>
    <col min="8975" max="9216" width="9.125" style="66"/>
    <col min="9217" max="9217" width="32.25" style="66" customWidth="1"/>
    <col min="9218" max="9223" width="16.75" style="66" customWidth="1"/>
    <col min="9224" max="9224" width="32.375" style="66" customWidth="1"/>
    <col min="9225" max="9230" width="16.75" style="66" customWidth="1"/>
    <col min="9231" max="9472" width="9.125" style="66"/>
    <col min="9473" max="9473" width="32.25" style="66" customWidth="1"/>
    <col min="9474" max="9479" width="16.75" style="66" customWidth="1"/>
    <col min="9480" max="9480" width="32.375" style="66" customWidth="1"/>
    <col min="9481" max="9486" width="16.75" style="66" customWidth="1"/>
    <col min="9487" max="9728" width="9.125" style="66"/>
    <col min="9729" max="9729" width="32.25" style="66" customWidth="1"/>
    <col min="9730" max="9735" width="16.75" style="66" customWidth="1"/>
    <col min="9736" max="9736" width="32.375" style="66" customWidth="1"/>
    <col min="9737" max="9742" width="16.75" style="66" customWidth="1"/>
    <col min="9743" max="9984" width="9.125" style="66"/>
    <col min="9985" max="9985" width="32.25" style="66" customWidth="1"/>
    <col min="9986" max="9991" width="16.75" style="66" customWidth="1"/>
    <col min="9992" max="9992" width="32.375" style="66" customWidth="1"/>
    <col min="9993" max="9998" width="16.75" style="66" customWidth="1"/>
    <col min="9999" max="10240" width="9.125" style="66"/>
    <col min="10241" max="10241" width="32.25" style="66" customWidth="1"/>
    <col min="10242" max="10247" width="16.75" style="66" customWidth="1"/>
    <col min="10248" max="10248" width="32.375" style="66" customWidth="1"/>
    <col min="10249" max="10254" width="16.75" style="66" customWidth="1"/>
    <col min="10255" max="10496" width="9.125" style="66"/>
    <col min="10497" max="10497" width="32.25" style="66" customWidth="1"/>
    <col min="10498" max="10503" width="16.75" style="66" customWidth="1"/>
    <col min="10504" max="10504" width="32.375" style="66" customWidth="1"/>
    <col min="10505" max="10510" width="16.75" style="66" customWidth="1"/>
    <col min="10511" max="10752" width="9.125" style="66"/>
    <col min="10753" max="10753" width="32.25" style="66" customWidth="1"/>
    <col min="10754" max="10759" width="16.75" style="66" customWidth="1"/>
    <col min="10760" max="10760" width="32.375" style="66" customWidth="1"/>
    <col min="10761" max="10766" width="16.75" style="66" customWidth="1"/>
    <col min="10767" max="11008" width="9.125" style="66"/>
    <col min="11009" max="11009" width="32.25" style="66" customWidth="1"/>
    <col min="11010" max="11015" width="16.75" style="66" customWidth="1"/>
    <col min="11016" max="11016" width="32.375" style="66" customWidth="1"/>
    <col min="11017" max="11022" width="16.75" style="66" customWidth="1"/>
    <col min="11023" max="11264" width="9.125" style="66"/>
    <col min="11265" max="11265" width="32.25" style="66" customWidth="1"/>
    <col min="11266" max="11271" width="16.75" style="66" customWidth="1"/>
    <col min="11272" max="11272" width="32.375" style="66" customWidth="1"/>
    <col min="11273" max="11278" width="16.75" style="66" customWidth="1"/>
    <col min="11279" max="11520" width="9.125" style="66"/>
    <col min="11521" max="11521" width="32.25" style="66" customWidth="1"/>
    <col min="11522" max="11527" width="16.75" style="66" customWidth="1"/>
    <col min="11528" max="11528" width="32.375" style="66" customWidth="1"/>
    <col min="11529" max="11534" width="16.75" style="66" customWidth="1"/>
    <col min="11535" max="11776" width="9.125" style="66"/>
    <col min="11777" max="11777" width="32.25" style="66" customWidth="1"/>
    <col min="11778" max="11783" width="16.75" style="66" customWidth="1"/>
    <col min="11784" max="11784" width="32.375" style="66" customWidth="1"/>
    <col min="11785" max="11790" width="16.75" style="66" customWidth="1"/>
    <col min="11791" max="12032" width="9.125" style="66"/>
    <col min="12033" max="12033" width="32.25" style="66" customWidth="1"/>
    <col min="12034" max="12039" width="16.75" style="66" customWidth="1"/>
    <col min="12040" max="12040" width="32.375" style="66" customWidth="1"/>
    <col min="12041" max="12046" width="16.75" style="66" customWidth="1"/>
    <col min="12047" max="12288" width="9.125" style="66"/>
    <col min="12289" max="12289" width="32.25" style="66" customWidth="1"/>
    <col min="12290" max="12295" width="16.75" style="66" customWidth="1"/>
    <col min="12296" max="12296" width="32.375" style="66" customWidth="1"/>
    <col min="12297" max="12302" width="16.75" style="66" customWidth="1"/>
    <col min="12303" max="12544" width="9.125" style="66"/>
    <col min="12545" max="12545" width="32.25" style="66" customWidth="1"/>
    <col min="12546" max="12551" width="16.75" style="66" customWidth="1"/>
    <col min="12552" max="12552" width="32.375" style="66" customWidth="1"/>
    <col min="12553" max="12558" width="16.75" style="66" customWidth="1"/>
    <col min="12559" max="12800" width="9.125" style="66"/>
    <col min="12801" max="12801" width="32.25" style="66" customWidth="1"/>
    <col min="12802" max="12807" width="16.75" style="66" customWidth="1"/>
    <col min="12808" max="12808" width="32.375" style="66" customWidth="1"/>
    <col min="12809" max="12814" width="16.75" style="66" customWidth="1"/>
    <col min="12815" max="13056" width="9.125" style="66"/>
    <col min="13057" max="13057" width="32.25" style="66" customWidth="1"/>
    <col min="13058" max="13063" width="16.75" style="66" customWidth="1"/>
    <col min="13064" max="13064" width="32.375" style="66" customWidth="1"/>
    <col min="13065" max="13070" width="16.75" style="66" customWidth="1"/>
    <col min="13071" max="13312" width="9.125" style="66"/>
    <col min="13313" max="13313" width="32.25" style="66" customWidth="1"/>
    <col min="13314" max="13319" width="16.75" style="66" customWidth="1"/>
    <col min="13320" max="13320" width="32.375" style="66" customWidth="1"/>
    <col min="13321" max="13326" width="16.75" style="66" customWidth="1"/>
    <col min="13327" max="13568" width="9.125" style="66"/>
    <col min="13569" max="13569" width="32.25" style="66" customWidth="1"/>
    <col min="13570" max="13575" width="16.75" style="66" customWidth="1"/>
    <col min="13576" max="13576" width="32.375" style="66" customWidth="1"/>
    <col min="13577" max="13582" width="16.75" style="66" customWidth="1"/>
    <col min="13583" max="13824" width="9.125" style="66"/>
    <col min="13825" max="13825" width="32.25" style="66" customWidth="1"/>
    <col min="13826" max="13831" width="16.75" style="66" customWidth="1"/>
    <col min="13832" max="13832" width="32.375" style="66" customWidth="1"/>
    <col min="13833" max="13838" width="16.75" style="66" customWidth="1"/>
    <col min="13839" max="14080" width="9.125" style="66"/>
    <col min="14081" max="14081" width="32.25" style="66" customWidth="1"/>
    <col min="14082" max="14087" width="16.75" style="66" customWidth="1"/>
    <col min="14088" max="14088" width="32.375" style="66" customWidth="1"/>
    <col min="14089" max="14094" width="16.75" style="66" customWidth="1"/>
    <col min="14095" max="14336" width="9.125" style="66"/>
    <col min="14337" max="14337" width="32.25" style="66" customWidth="1"/>
    <col min="14338" max="14343" width="16.75" style="66" customWidth="1"/>
    <col min="14344" max="14344" width="32.375" style="66" customWidth="1"/>
    <col min="14345" max="14350" width="16.75" style="66" customWidth="1"/>
    <col min="14351" max="14592" width="9.125" style="66"/>
    <col min="14593" max="14593" width="32.25" style="66" customWidth="1"/>
    <col min="14594" max="14599" width="16.75" style="66" customWidth="1"/>
    <col min="14600" max="14600" width="32.375" style="66" customWidth="1"/>
    <col min="14601" max="14606" width="16.75" style="66" customWidth="1"/>
    <col min="14607" max="14848" width="9.125" style="66"/>
    <col min="14849" max="14849" width="32.25" style="66" customWidth="1"/>
    <col min="14850" max="14855" width="16.75" style="66" customWidth="1"/>
    <col min="14856" max="14856" width="32.375" style="66" customWidth="1"/>
    <col min="14857" max="14862" width="16.75" style="66" customWidth="1"/>
    <col min="14863" max="15104" width="9.125" style="66"/>
    <col min="15105" max="15105" width="32.25" style="66" customWidth="1"/>
    <col min="15106" max="15111" width="16.75" style="66" customWidth="1"/>
    <col min="15112" max="15112" width="32.375" style="66" customWidth="1"/>
    <col min="15113" max="15118" width="16.75" style="66" customWidth="1"/>
    <col min="15119" max="15360" width="9.125" style="66"/>
    <col min="15361" max="15361" width="32.25" style="66" customWidth="1"/>
    <col min="15362" max="15367" width="16.75" style="66" customWidth="1"/>
    <col min="15368" max="15368" width="32.375" style="66" customWidth="1"/>
    <col min="15369" max="15374" width="16.75" style="66" customWidth="1"/>
    <col min="15375" max="15616" width="9.125" style="66"/>
    <col min="15617" max="15617" width="32.25" style="66" customWidth="1"/>
    <col min="15618" max="15623" width="16.75" style="66" customWidth="1"/>
    <col min="15624" max="15624" width="32.375" style="66" customWidth="1"/>
    <col min="15625" max="15630" width="16.75" style="66" customWidth="1"/>
    <col min="15631" max="15872" width="9.125" style="66"/>
    <col min="15873" max="15873" width="32.25" style="66" customWidth="1"/>
    <col min="15874" max="15879" width="16.75" style="66" customWidth="1"/>
    <col min="15880" max="15880" width="32.375" style="66" customWidth="1"/>
    <col min="15881" max="15886" width="16.75" style="66" customWidth="1"/>
    <col min="15887" max="16128" width="9.125" style="66"/>
    <col min="16129" max="16129" width="32.25" style="66" customWidth="1"/>
    <col min="16130" max="16135" width="16.75" style="66" customWidth="1"/>
    <col min="16136" max="16136" width="32.375" style="66" customWidth="1"/>
    <col min="16137" max="16142" width="16.75" style="66" customWidth="1"/>
    <col min="16143" max="16384" width="9.125" style="66"/>
  </cols>
  <sheetData>
    <row r="1" spans="1:15" s="58" customFormat="1" ht="22.5" x14ac:dyDescent="0.15">
      <c r="A1" s="100" t="s">
        <v>2752</v>
      </c>
      <c r="B1" s="100"/>
      <c r="C1" s="100"/>
      <c r="D1" s="100"/>
      <c r="E1" s="100"/>
      <c r="F1" s="100"/>
      <c r="G1" s="100"/>
      <c r="H1" s="100"/>
      <c r="I1" s="100"/>
      <c r="J1" s="100"/>
      <c r="K1" s="100"/>
      <c r="L1" s="100"/>
      <c r="M1" s="100"/>
      <c r="N1" s="100"/>
    </row>
    <row r="2" spans="1:15" s="58" customFormat="1" ht="17.100000000000001" customHeight="1" x14ac:dyDescent="0.15">
      <c r="A2" s="101" t="s">
        <v>2749</v>
      </c>
      <c r="B2" s="101"/>
      <c r="C2" s="101"/>
      <c r="D2" s="101"/>
      <c r="E2" s="101"/>
      <c r="F2" s="101"/>
      <c r="G2" s="101"/>
      <c r="H2" s="101"/>
      <c r="I2" s="101"/>
      <c r="J2" s="101"/>
      <c r="K2" s="101"/>
      <c r="L2" s="101"/>
      <c r="M2" s="101"/>
      <c r="N2" s="101"/>
    </row>
    <row r="3" spans="1:15" s="58" customFormat="1" ht="17.100000000000001" customHeight="1" x14ac:dyDescent="0.15">
      <c r="A3" s="101" t="s">
        <v>172</v>
      </c>
      <c r="B3" s="101"/>
      <c r="C3" s="101"/>
      <c r="D3" s="101"/>
      <c r="E3" s="101"/>
      <c r="F3" s="101"/>
      <c r="G3" s="101"/>
      <c r="H3" s="101"/>
      <c r="I3" s="101"/>
      <c r="J3" s="101"/>
      <c r="K3" s="101"/>
      <c r="L3" s="101"/>
      <c r="M3" s="101"/>
      <c r="N3" s="101"/>
    </row>
    <row r="4" spans="1:15" s="71" customFormat="1" ht="33.75" customHeight="1" x14ac:dyDescent="0.15">
      <c r="A4" s="59" t="s">
        <v>2437</v>
      </c>
      <c r="B4" s="59" t="s">
        <v>2708</v>
      </c>
      <c r="C4" s="59" t="s">
        <v>2709</v>
      </c>
      <c r="D4" s="59" t="s">
        <v>2710</v>
      </c>
      <c r="E4" s="59" t="s">
        <v>2660</v>
      </c>
      <c r="F4" s="59" t="s">
        <v>2711</v>
      </c>
      <c r="G4" s="59" t="s">
        <v>2712</v>
      </c>
      <c r="H4" s="59" t="s">
        <v>2439</v>
      </c>
      <c r="I4" s="59" t="s">
        <v>2708</v>
      </c>
      <c r="J4" s="59" t="s">
        <v>2709</v>
      </c>
      <c r="K4" s="59" t="s">
        <v>2710</v>
      </c>
      <c r="L4" s="59" t="s">
        <v>2660</v>
      </c>
      <c r="M4" s="89" t="s">
        <v>2711</v>
      </c>
      <c r="N4" s="89" t="s">
        <v>2712</v>
      </c>
    </row>
    <row r="5" spans="1:15" s="58" customFormat="1" ht="17.100000000000001" customHeight="1" x14ac:dyDescent="0.15">
      <c r="A5" s="60" t="s">
        <v>2464</v>
      </c>
      <c r="B5" s="61">
        <v>24689</v>
      </c>
      <c r="C5" s="61"/>
      <c r="D5" s="61"/>
      <c r="E5" s="61"/>
      <c r="F5" s="61">
        <v>24689</v>
      </c>
      <c r="G5" s="61">
        <v>0</v>
      </c>
      <c r="H5" s="72" t="s">
        <v>2444</v>
      </c>
      <c r="I5" s="61"/>
      <c r="J5" s="61"/>
      <c r="K5" s="61"/>
      <c r="L5" s="61"/>
      <c r="M5" s="61"/>
      <c r="N5" s="61"/>
    </row>
    <row r="6" spans="1:15" s="58" customFormat="1" ht="17.100000000000001" customHeight="1" x14ac:dyDescent="0.15">
      <c r="A6" s="60" t="s">
        <v>2467</v>
      </c>
      <c r="B6" s="61"/>
      <c r="C6" s="61"/>
      <c r="D6" s="61"/>
      <c r="E6" s="61"/>
      <c r="F6" s="61"/>
      <c r="G6" s="61">
        <v>0</v>
      </c>
      <c r="H6" s="72" t="s">
        <v>2750</v>
      </c>
      <c r="I6" s="61"/>
      <c r="J6" s="61"/>
      <c r="K6" s="61"/>
      <c r="L6" s="61"/>
      <c r="M6" s="61"/>
      <c r="N6" s="61"/>
    </row>
    <row r="7" spans="1:15" s="58" customFormat="1" ht="17.100000000000001" customHeight="1" x14ac:dyDescent="0.15">
      <c r="A7" s="60" t="s">
        <v>2470</v>
      </c>
      <c r="B7" s="61"/>
      <c r="C7" s="61"/>
      <c r="D7" s="61"/>
      <c r="E7" s="61"/>
      <c r="F7" s="61"/>
      <c r="G7" s="61">
        <v>0</v>
      </c>
      <c r="H7" s="72" t="s">
        <v>2453</v>
      </c>
      <c r="I7" s="61">
        <v>3473</v>
      </c>
      <c r="J7" s="61"/>
      <c r="K7" s="61"/>
      <c r="L7" s="61"/>
      <c r="M7" s="61"/>
      <c r="N7" s="61"/>
    </row>
    <row r="8" spans="1:15" s="58" customFormat="1" ht="17.100000000000001" customHeight="1" x14ac:dyDescent="0.15">
      <c r="A8" s="60" t="s">
        <v>2473</v>
      </c>
      <c r="B8" s="63">
        <v>1582</v>
      </c>
      <c r="C8" s="61"/>
      <c r="D8" s="61"/>
      <c r="E8" s="61"/>
      <c r="F8" s="63">
        <v>1582</v>
      </c>
      <c r="G8" s="61">
        <v>0</v>
      </c>
      <c r="H8" s="72" t="s">
        <v>2751</v>
      </c>
      <c r="I8" s="61"/>
      <c r="J8" s="61"/>
      <c r="K8" s="61"/>
      <c r="L8" s="61"/>
      <c r="M8" s="61"/>
      <c r="N8" s="61"/>
    </row>
    <row r="9" spans="1:15" s="58" customFormat="1" ht="17.100000000000001" customHeight="1" x14ac:dyDescent="0.15">
      <c r="A9" s="60" t="s">
        <v>2476</v>
      </c>
      <c r="B9" s="63">
        <v>1120</v>
      </c>
      <c r="C9" s="61"/>
      <c r="D9" s="61"/>
      <c r="E9" s="61"/>
      <c r="F9" s="63">
        <v>1120</v>
      </c>
      <c r="G9" s="61">
        <v>0</v>
      </c>
      <c r="H9" s="60" t="s">
        <v>2465</v>
      </c>
      <c r="I9" s="61">
        <v>15156</v>
      </c>
      <c r="J9" s="61"/>
      <c r="K9" s="61"/>
      <c r="L9" s="61"/>
      <c r="M9" s="61"/>
      <c r="N9" s="61"/>
    </row>
    <row r="10" spans="1:15" s="58" customFormat="1" ht="17.100000000000001" customHeight="1" x14ac:dyDescent="0.15">
      <c r="A10" s="60" t="s">
        <v>2491</v>
      </c>
      <c r="B10" s="61"/>
      <c r="C10" s="61"/>
      <c r="D10" s="61"/>
      <c r="E10" s="61"/>
      <c r="F10" s="61"/>
      <c r="G10" s="61">
        <v>0</v>
      </c>
      <c r="H10" s="60" t="s">
        <v>2468</v>
      </c>
      <c r="I10" s="61"/>
      <c r="J10" s="61"/>
      <c r="K10" s="61"/>
      <c r="L10" s="61"/>
      <c r="M10" s="61"/>
      <c r="N10" s="61"/>
    </row>
    <row r="11" spans="1:15" s="58" customFormat="1" ht="17.100000000000001" customHeight="1" x14ac:dyDescent="0.15">
      <c r="A11" s="60" t="s">
        <v>2515</v>
      </c>
      <c r="B11" s="61"/>
      <c r="C11" s="61"/>
      <c r="D11" s="61"/>
      <c r="E11" s="61"/>
      <c r="F11" s="61"/>
      <c r="G11" s="61">
        <v>0</v>
      </c>
      <c r="H11" s="60" t="s">
        <v>2471</v>
      </c>
      <c r="I11" s="61"/>
      <c r="J11" s="61"/>
      <c r="K11" s="61"/>
      <c r="L11" s="61"/>
      <c r="M11" s="61"/>
      <c r="N11" s="61"/>
    </row>
    <row r="12" spans="1:15" s="58" customFormat="1" ht="17.100000000000001" customHeight="1" x14ac:dyDescent="0.15">
      <c r="A12" s="60" t="s">
        <v>2706</v>
      </c>
      <c r="B12" s="61"/>
      <c r="C12" s="61">
        <f>SUM(C39)-SUM(C5:C11)</f>
        <v>0</v>
      </c>
      <c r="D12" s="61">
        <f>SUM(D39)-SUM(D5:D11)</f>
        <v>0</v>
      </c>
      <c r="E12" s="61">
        <f>SUM(E39)-SUM(E5:E11)</f>
        <v>0</v>
      </c>
      <c r="F12" s="61"/>
      <c r="G12" s="61">
        <f>SUM(G39)-SUM(G5:G11)</f>
        <v>0</v>
      </c>
      <c r="H12" s="60" t="s">
        <v>2474</v>
      </c>
      <c r="I12" s="61">
        <v>1582</v>
      </c>
      <c r="J12" s="61"/>
      <c r="K12" s="61"/>
      <c r="L12" s="61"/>
      <c r="M12" s="61"/>
      <c r="N12" s="61"/>
    </row>
    <row r="13" spans="1:15" s="58" customFormat="1" ht="17.100000000000001" customHeight="1" x14ac:dyDescent="0.15">
      <c r="A13" s="60"/>
      <c r="B13" s="65"/>
      <c r="C13" s="65"/>
      <c r="D13" s="65"/>
      <c r="E13" s="65"/>
      <c r="F13" s="65"/>
      <c r="G13" s="65"/>
      <c r="H13" s="60" t="s">
        <v>2477</v>
      </c>
      <c r="I13" s="61">
        <v>1120</v>
      </c>
      <c r="J13" s="61"/>
      <c r="K13" s="61"/>
      <c r="L13" s="61"/>
      <c r="M13" s="61"/>
      <c r="N13" s="61"/>
    </row>
    <row r="14" spans="1:15" s="58" customFormat="1" ht="17.100000000000001" customHeight="1" x14ac:dyDescent="0.15">
      <c r="A14" s="60"/>
      <c r="B14" s="65"/>
      <c r="C14" s="65"/>
      <c r="D14" s="65"/>
      <c r="E14" s="65"/>
      <c r="F14" s="65"/>
      <c r="G14" s="65"/>
      <c r="H14" s="72" t="s">
        <v>1920</v>
      </c>
      <c r="I14" s="61">
        <v>111689</v>
      </c>
      <c r="J14" s="63"/>
      <c r="K14" s="63"/>
      <c r="L14" s="63"/>
      <c r="M14" s="61"/>
      <c r="N14" s="63"/>
    </row>
    <row r="15" spans="1:15" s="58" customFormat="1" ht="17.100000000000001" customHeight="1" x14ac:dyDescent="0.15">
      <c r="A15" s="60"/>
      <c r="B15" s="65"/>
      <c r="C15" s="65"/>
      <c r="D15" s="65"/>
      <c r="E15" s="65"/>
      <c r="F15" s="65"/>
      <c r="G15" s="65"/>
      <c r="H15" s="72" t="s">
        <v>1846</v>
      </c>
      <c r="I15" s="63">
        <v>9114</v>
      </c>
      <c r="J15" s="63"/>
      <c r="K15" s="63"/>
      <c r="L15" s="63"/>
      <c r="M15" s="61"/>
      <c r="N15" s="63"/>
    </row>
    <row r="16" spans="1:15" s="58" customFormat="1" ht="17.100000000000001" customHeight="1" x14ac:dyDescent="0.15">
      <c r="A16" s="60"/>
      <c r="B16" s="65"/>
      <c r="C16" s="65"/>
      <c r="D16" s="65"/>
      <c r="E16" s="65"/>
      <c r="F16" s="65"/>
      <c r="G16" s="65"/>
      <c r="H16" s="31" t="s">
        <v>2783</v>
      </c>
      <c r="I16" s="63">
        <v>420</v>
      </c>
      <c r="J16" s="63"/>
      <c r="K16" s="63"/>
      <c r="L16" s="63"/>
      <c r="M16" s="63"/>
      <c r="N16" s="63"/>
      <c r="O16" s="91"/>
    </row>
    <row r="17" spans="1:14" s="58" customFormat="1" ht="17.100000000000001" customHeight="1" x14ac:dyDescent="0.15">
      <c r="A17" s="60"/>
      <c r="B17" s="65"/>
      <c r="C17" s="65"/>
      <c r="D17" s="65"/>
      <c r="E17" s="65"/>
      <c r="F17" s="65"/>
      <c r="G17" s="65"/>
      <c r="H17" s="60"/>
      <c r="I17" s="65"/>
      <c r="J17" s="65" t="s">
        <v>56</v>
      </c>
      <c r="K17" s="65"/>
      <c r="L17" s="65"/>
      <c r="M17" s="65"/>
      <c r="N17" s="65"/>
    </row>
    <row r="18" spans="1:14" s="58" customFormat="1" ht="17.100000000000001" customHeight="1" x14ac:dyDescent="0.15">
      <c r="A18" s="60"/>
      <c r="B18" s="65"/>
      <c r="C18" s="65"/>
      <c r="D18" s="65"/>
      <c r="E18" s="65"/>
      <c r="F18" s="65"/>
      <c r="G18" s="65"/>
      <c r="H18" s="60"/>
      <c r="I18" s="65"/>
      <c r="J18" s="65"/>
      <c r="K18" s="65"/>
      <c r="L18" s="65"/>
      <c r="M18" s="65"/>
      <c r="N18" s="65"/>
    </row>
    <row r="19" spans="1:14" s="58" customFormat="1" ht="17.100000000000001" customHeight="1" x14ac:dyDescent="0.15">
      <c r="A19" s="60"/>
      <c r="B19" s="65"/>
      <c r="C19" s="65"/>
      <c r="D19" s="65"/>
      <c r="E19" s="65"/>
      <c r="F19" s="65"/>
      <c r="G19" s="65"/>
      <c r="H19" s="60"/>
      <c r="I19" s="65"/>
      <c r="J19" s="65"/>
      <c r="K19" s="65"/>
      <c r="L19" s="65"/>
      <c r="M19" s="65"/>
      <c r="N19" s="65"/>
    </row>
    <row r="20" spans="1:14" s="58" customFormat="1" ht="17.100000000000001" customHeight="1" x14ac:dyDescent="0.15">
      <c r="A20" s="60"/>
      <c r="B20" s="65"/>
      <c r="C20" s="65"/>
      <c r="D20" s="65"/>
      <c r="E20" s="65"/>
      <c r="F20" s="65"/>
      <c r="G20" s="65"/>
      <c r="H20" s="60"/>
      <c r="I20" s="65"/>
      <c r="J20" s="65"/>
      <c r="K20" s="65"/>
      <c r="L20" s="65"/>
      <c r="M20" s="65"/>
      <c r="N20" s="65"/>
    </row>
    <row r="21" spans="1:14" s="58" customFormat="1" ht="17.100000000000001" customHeight="1" x14ac:dyDescent="0.15">
      <c r="A21" s="60"/>
      <c r="B21" s="65"/>
      <c r="C21" s="65"/>
      <c r="D21" s="65"/>
      <c r="E21" s="65"/>
      <c r="F21" s="65"/>
      <c r="G21" s="65"/>
      <c r="H21" s="60"/>
      <c r="I21" s="65"/>
      <c r="J21" s="65"/>
      <c r="K21" s="65"/>
      <c r="L21" s="65"/>
      <c r="M21" s="65"/>
      <c r="N21" s="65"/>
    </row>
    <row r="22" spans="1:14" s="58" customFormat="1" ht="17.100000000000001" customHeight="1" x14ac:dyDescent="0.15">
      <c r="A22" s="60"/>
      <c r="B22" s="65"/>
      <c r="C22" s="65"/>
      <c r="D22" s="65"/>
      <c r="E22" s="65"/>
      <c r="F22" s="65"/>
      <c r="G22" s="65"/>
      <c r="H22" s="60"/>
      <c r="I22" s="65"/>
      <c r="J22" s="65"/>
      <c r="K22" s="65"/>
      <c r="L22" s="65"/>
      <c r="M22" s="65"/>
      <c r="N22" s="65"/>
    </row>
    <row r="23" spans="1:14" s="58" customFormat="1" ht="17.100000000000001" customHeight="1" x14ac:dyDescent="0.15">
      <c r="A23" s="60"/>
      <c r="B23" s="65"/>
      <c r="C23" s="65"/>
      <c r="D23" s="65"/>
      <c r="E23" s="65"/>
      <c r="F23" s="65"/>
      <c r="G23" s="65"/>
      <c r="H23" s="60"/>
      <c r="I23" s="65"/>
      <c r="J23" s="65"/>
      <c r="K23" s="65"/>
      <c r="L23" s="65"/>
      <c r="M23" s="65"/>
      <c r="N23" s="65"/>
    </row>
    <row r="24" spans="1:14" s="58" customFormat="1" ht="17.100000000000001" customHeight="1" x14ac:dyDescent="0.15">
      <c r="A24" s="60"/>
      <c r="B24" s="65"/>
      <c r="C24" s="65"/>
      <c r="D24" s="65"/>
      <c r="E24" s="65"/>
      <c r="F24" s="65"/>
      <c r="G24" s="65"/>
      <c r="H24" s="60"/>
      <c r="I24" s="65"/>
      <c r="J24" s="65"/>
      <c r="K24" s="65"/>
      <c r="L24" s="65"/>
      <c r="M24" s="65"/>
      <c r="N24" s="65"/>
    </row>
    <row r="25" spans="1:14" s="58" customFormat="1" ht="17.100000000000001" customHeight="1" x14ac:dyDescent="0.15">
      <c r="A25" s="60"/>
      <c r="B25" s="65"/>
      <c r="C25" s="65"/>
      <c r="D25" s="65"/>
      <c r="E25" s="65"/>
      <c r="F25" s="65"/>
      <c r="G25" s="65"/>
      <c r="H25" s="60"/>
      <c r="I25" s="65"/>
      <c r="J25" s="65"/>
      <c r="K25" s="65"/>
      <c r="L25" s="65"/>
      <c r="M25" s="65"/>
      <c r="N25" s="65"/>
    </row>
    <row r="26" spans="1:14" s="58" customFormat="1" ht="17.100000000000001" customHeight="1" x14ac:dyDescent="0.15">
      <c r="A26" s="60"/>
      <c r="B26" s="65"/>
      <c r="C26" s="65"/>
      <c r="D26" s="65"/>
      <c r="E26" s="65"/>
      <c r="F26" s="65"/>
      <c r="G26" s="65"/>
      <c r="H26" s="60"/>
      <c r="I26" s="65"/>
      <c r="J26" s="65"/>
      <c r="K26" s="65"/>
      <c r="L26" s="65"/>
      <c r="M26" s="65"/>
      <c r="N26" s="65"/>
    </row>
    <row r="27" spans="1:14" s="58" customFormat="1" ht="17.100000000000001" customHeight="1" x14ac:dyDescent="0.15">
      <c r="A27" s="60"/>
      <c r="B27" s="65"/>
      <c r="C27" s="65"/>
      <c r="D27" s="65"/>
      <c r="E27" s="65"/>
      <c r="F27" s="65"/>
      <c r="G27" s="65"/>
      <c r="H27" s="60"/>
      <c r="I27" s="65"/>
      <c r="J27" s="65"/>
      <c r="K27" s="65"/>
      <c r="L27" s="65"/>
      <c r="M27" s="65"/>
      <c r="N27" s="65"/>
    </row>
    <row r="28" spans="1:14" s="58" customFormat="1" ht="17.100000000000001" customHeight="1" x14ac:dyDescent="0.15">
      <c r="A28" s="60"/>
      <c r="B28" s="65"/>
      <c r="C28" s="65"/>
      <c r="D28" s="65"/>
      <c r="E28" s="65"/>
      <c r="F28" s="65"/>
      <c r="G28" s="65"/>
      <c r="H28" s="60"/>
      <c r="I28" s="65"/>
      <c r="J28" s="65"/>
      <c r="K28" s="65"/>
      <c r="L28" s="65"/>
      <c r="M28" s="65"/>
      <c r="N28" s="65"/>
    </row>
    <row r="29" spans="1:14" s="58" customFormat="1" ht="17.100000000000001" customHeight="1" x14ac:dyDescent="0.15">
      <c r="A29" s="60"/>
      <c r="B29" s="65"/>
      <c r="C29" s="65"/>
      <c r="D29" s="65"/>
      <c r="E29" s="65"/>
      <c r="F29" s="65"/>
      <c r="G29" s="65"/>
      <c r="H29" s="60"/>
      <c r="I29" s="65"/>
      <c r="J29" s="65"/>
      <c r="K29" s="65"/>
      <c r="L29" s="65"/>
      <c r="M29" s="65"/>
      <c r="N29" s="65"/>
    </row>
    <row r="30" spans="1:14" s="58" customFormat="1" ht="17.100000000000001" customHeight="1" x14ac:dyDescent="0.15">
      <c r="A30" s="60"/>
      <c r="B30" s="65"/>
      <c r="C30" s="65"/>
      <c r="D30" s="65"/>
      <c r="E30" s="65"/>
      <c r="F30" s="65"/>
      <c r="G30" s="65"/>
      <c r="H30" s="60"/>
      <c r="I30" s="65"/>
      <c r="J30" s="65"/>
      <c r="K30" s="65"/>
      <c r="L30" s="65"/>
      <c r="M30" s="65"/>
      <c r="N30" s="65"/>
    </row>
    <row r="31" spans="1:14" s="58" customFormat="1" ht="17.100000000000001" customHeight="1" x14ac:dyDescent="0.15">
      <c r="A31" s="60"/>
      <c r="B31" s="65"/>
      <c r="C31" s="65"/>
      <c r="D31" s="65"/>
      <c r="E31" s="65"/>
      <c r="F31" s="65"/>
      <c r="G31" s="65"/>
      <c r="H31" s="60"/>
      <c r="I31" s="65"/>
      <c r="J31" s="65"/>
      <c r="K31" s="65"/>
      <c r="L31" s="65"/>
      <c r="M31" s="65"/>
      <c r="N31" s="65"/>
    </row>
    <row r="32" spans="1:14" s="58" customFormat="1" ht="17.100000000000001" customHeight="1" x14ac:dyDescent="0.15">
      <c r="A32" s="60"/>
      <c r="B32" s="65"/>
      <c r="C32" s="65"/>
      <c r="D32" s="65"/>
      <c r="E32" s="65"/>
      <c r="F32" s="65"/>
      <c r="G32" s="65"/>
      <c r="H32" s="60"/>
      <c r="I32" s="65"/>
      <c r="J32" s="65"/>
      <c r="K32" s="65"/>
      <c r="L32" s="65"/>
      <c r="M32" s="65"/>
      <c r="N32" s="65"/>
    </row>
    <row r="33" spans="1:14" s="58" customFormat="1" ht="17.100000000000001" customHeight="1" x14ac:dyDescent="0.15">
      <c r="A33" s="60"/>
      <c r="B33" s="65"/>
      <c r="C33" s="65"/>
      <c r="D33" s="65"/>
      <c r="E33" s="65"/>
      <c r="F33" s="65"/>
      <c r="G33" s="65"/>
      <c r="H33" s="60"/>
      <c r="I33" s="65"/>
      <c r="J33" s="65"/>
      <c r="K33" s="65"/>
      <c r="L33" s="65"/>
      <c r="M33" s="65"/>
      <c r="N33" s="65"/>
    </row>
    <row r="34" spans="1:14" s="58" customFormat="1" ht="17.100000000000001" customHeight="1" x14ac:dyDescent="0.15">
      <c r="A34" s="60"/>
      <c r="B34" s="65"/>
      <c r="C34" s="65"/>
      <c r="D34" s="65"/>
      <c r="E34" s="65"/>
      <c r="F34" s="65"/>
      <c r="G34" s="65"/>
      <c r="H34" s="60"/>
      <c r="I34" s="65"/>
      <c r="J34" s="65"/>
      <c r="K34" s="65"/>
      <c r="L34" s="65"/>
      <c r="M34" s="65"/>
      <c r="N34" s="65"/>
    </row>
    <row r="35" spans="1:14" s="58" customFormat="1" ht="17.100000000000001" customHeight="1" x14ac:dyDescent="0.15">
      <c r="A35" s="60"/>
      <c r="B35" s="65"/>
      <c r="C35" s="65"/>
      <c r="D35" s="65"/>
      <c r="E35" s="65"/>
      <c r="F35" s="65"/>
      <c r="G35" s="65"/>
      <c r="H35" s="60"/>
      <c r="I35" s="65"/>
      <c r="J35" s="65"/>
      <c r="K35" s="65"/>
      <c r="L35" s="65"/>
      <c r="M35" s="65"/>
      <c r="N35" s="65"/>
    </row>
    <row r="36" spans="1:14" s="58" customFormat="1" ht="17.100000000000001" customHeight="1" x14ac:dyDescent="0.15">
      <c r="A36" s="60"/>
      <c r="B36" s="65"/>
      <c r="C36" s="65"/>
      <c r="D36" s="65"/>
      <c r="E36" s="65"/>
      <c r="F36" s="65"/>
      <c r="G36" s="65"/>
      <c r="H36" s="60"/>
      <c r="I36" s="65"/>
      <c r="J36" s="65"/>
      <c r="K36" s="65"/>
      <c r="L36" s="65"/>
      <c r="M36" s="65"/>
      <c r="N36" s="65"/>
    </row>
    <row r="37" spans="1:14" s="58" customFormat="1" ht="17.100000000000001" customHeight="1" x14ac:dyDescent="0.15">
      <c r="A37" s="60"/>
      <c r="B37" s="65"/>
      <c r="C37" s="65"/>
      <c r="D37" s="65"/>
      <c r="E37" s="65"/>
      <c r="F37" s="65"/>
      <c r="G37" s="65"/>
      <c r="H37" s="60"/>
      <c r="I37" s="65"/>
      <c r="J37" s="65"/>
      <c r="K37" s="65"/>
      <c r="L37" s="65"/>
      <c r="M37" s="65"/>
      <c r="N37" s="65"/>
    </row>
    <row r="38" spans="1:14" s="58" customFormat="1" ht="409.5" hidden="1" customHeight="1" x14ac:dyDescent="0.15">
      <c r="A38" s="60"/>
      <c r="B38" s="65"/>
      <c r="C38" s="65"/>
      <c r="D38" s="65"/>
      <c r="E38" s="65"/>
      <c r="F38" s="65"/>
      <c r="G38" s="65"/>
      <c r="H38" s="60"/>
      <c r="I38" s="65"/>
      <c r="J38" s="65"/>
      <c r="K38" s="65"/>
      <c r="L38" s="65"/>
      <c r="M38" s="65"/>
      <c r="N38" s="65"/>
    </row>
    <row r="39" spans="1:14" s="58" customFormat="1" ht="17.100000000000001" customHeight="1" x14ac:dyDescent="0.15">
      <c r="A39" s="59" t="s">
        <v>2717</v>
      </c>
      <c r="B39" s="61">
        <v>45440</v>
      </c>
      <c r="C39" s="61">
        <v>0</v>
      </c>
      <c r="D39" s="61">
        <v>0</v>
      </c>
      <c r="E39" s="61">
        <v>0</v>
      </c>
      <c r="F39" s="61">
        <v>45440</v>
      </c>
      <c r="G39" s="61">
        <v>0</v>
      </c>
      <c r="H39" s="59" t="s">
        <v>2718</v>
      </c>
      <c r="I39" s="61">
        <v>126518</v>
      </c>
      <c r="J39" s="61">
        <v>0</v>
      </c>
      <c r="K39" s="61">
        <v>0</v>
      </c>
      <c r="L39" s="61">
        <v>0</v>
      </c>
      <c r="M39" s="61">
        <v>121444</v>
      </c>
      <c r="N39" s="61">
        <v>5074</v>
      </c>
    </row>
    <row r="40" spans="1:14" s="58" customFormat="1" ht="17.100000000000001" customHeight="1" x14ac:dyDescent="0.15"/>
  </sheetData>
  <mergeCells count="3">
    <mergeCell ref="A1:N1"/>
    <mergeCell ref="A2:N2"/>
    <mergeCell ref="A3:N3"/>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9"/>
  <sheetViews>
    <sheetView showGridLines="0" showZeros="0" defaultGridColor="0" colorId="8" workbookViewId="0">
      <selection activeCell="I21" sqref="I21"/>
    </sheetView>
  </sheetViews>
  <sheetFormatPr defaultColWidth="12.125" defaultRowHeight="15.6" customHeight="1" x14ac:dyDescent="0.15"/>
  <cols>
    <col min="1" max="1" width="9.5" style="41" customWidth="1"/>
    <col min="2" max="2" width="59" style="41" customWidth="1"/>
    <col min="3" max="3" width="22.5" style="41" customWidth="1"/>
  </cols>
  <sheetData>
    <row r="1" spans="1:3" ht="44.25" customHeight="1" x14ac:dyDescent="0.15">
      <c r="A1" s="98" t="str">
        <f>'##BASEINFO'!$B$2&amp;"度"&amp;'##BASEINFO'!$B$7&amp;"政府性基金预算支出决算功能分类录入表"</f>
        <v>2023年度龙山县政府性基金预算支出决算功能分类录入表</v>
      </c>
      <c r="B1" s="98"/>
      <c r="C1" s="98"/>
    </row>
    <row r="2" spans="1:3" ht="17.25" customHeight="1" x14ac:dyDescent="0.15">
      <c r="A2" s="12"/>
      <c r="B2" s="12"/>
      <c r="C2" s="13" t="s">
        <v>164</v>
      </c>
    </row>
    <row r="3" spans="1:3" ht="17.25" customHeight="1" x14ac:dyDescent="0.15">
      <c r="A3" s="12"/>
      <c r="B3" s="12"/>
      <c r="C3" s="13" t="s">
        <v>172</v>
      </c>
    </row>
    <row r="4" spans="1:3" ht="17.25" customHeight="1" x14ac:dyDescent="0.15">
      <c r="A4" s="4" t="s">
        <v>173</v>
      </c>
      <c r="B4" s="4" t="s">
        <v>174</v>
      </c>
      <c r="C4" s="4" t="s">
        <v>175</v>
      </c>
    </row>
    <row r="5" spans="1:3" ht="17.25" customHeight="1" x14ac:dyDescent="0.15">
      <c r="A5" s="5"/>
      <c r="B5" s="4" t="s">
        <v>2207</v>
      </c>
      <c r="C5" s="42">
        <f>SUM(C6,C14,C30,C42,C53,C111,C135,C179,C184,C188,C215,C232,C249)</f>
        <v>142554</v>
      </c>
    </row>
    <row r="6" spans="1:3" ht="17.25" customHeight="1" x14ac:dyDescent="0.15">
      <c r="A6" s="3">
        <v>206</v>
      </c>
      <c r="B6" s="7" t="s">
        <v>1126</v>
      </c>
      <c r="C6" s="42">
        <f>C7</f>
        <v>0</v>
      </c>
    </row>
    <row r="7" spans="1:3" ht="17.25" customHeight="1" x14ac:dyDescent="0.15">
      <c r="A7" s="3">
        <v>20610</v>
      </c>
      <c r="B7" s="7" t="s">
        <v>2208</v>
      </c>
      <c r="C7" s="42">
        <f>SUM(C8:C13)</f>
        <v>0</v>
      </c>
    </row>
    <row r="8" spans="1:3" ht="17.25" customHeight="1" x14ac:dyDescent="0.15">
      <c r="A8" s="3">
        <v>2061001</v>
      </c>
      <c r="B8" s="6" t="s">
        <v>2209</v>
      </c>
      <c r="C8" s="44"/>
    </row>
    <row r="9" spans="1:3" ht="17.25" customHeight="1" x14ac:dyDescent="0.15">
      <c r="A9" s="3">
        <v>2061002</v>
      </c>
      <c r="B9" s="6" t="s">
        <v>2210</v>
      </c>
      <c r="C9" s="44"/>
    </row>
    <row r="10" spans="1:3" ht="17.25" customHeight="1" x14ac:dyDescent="0.15">
      <c r="A10" s="3">
        <v>2061003</v>
      </c>
      <c r="B10" s="6" t="s">
        <v>2211</v>
      </c>
      <c r="C10" s="44"/>
    </row>
    <row r="11" spans="1:3" ht="17.25" customHeight="1" x14ac:dyDescent="0.15">
      <c r="A11" s="3">
        <v>2061004</v>
      </c>
      <c r="B11" s="6" t="s">
        <v>2212</v>
      </c>
      <c r="C11" s="44"/>
    </row>
    <row r="12" spans="1:3" ht="17.25" customHeight="1" x14ac:dyDescent="0.15">
      <c r="A12" s="3">
        <v>2061005</v>
      </c>
      <c r="B12" s="6" t="s">
        <v>2213</v>
      </c>
      <c r="C12" s="44"/>
    </row>
    <row r="13" spans="1:3" ht="17.25" customHeight="1" x14ac:dyDescent="0.15">
      <c r="A13" s="3">
        <v>2061099</v>
      </c>
      <c r="B13" s="6" t="s">
        <v>2214</v>
      </c>
      <c r="C13" s="44"/>
    </row>
    <row r="14" spans="1:3" ht="17.25" customHeight="1" x14ac:dyDescent="0.15">
      <c r="A14" s="3">
        <v>207</v>
      </c>
      <c r="B14" s="7" t="s">
        <v>1175</v>
      </c>
      <c r="C14" s="42">
        <f>SUM(C15,C21,C27)</f>
        <v>0</v>
      </c>
    </row>
    <row r="15" spans="1:3" ht="17.25" customHeight="1" x14ac:dyDescent="0.15">
      <c r="A15" s="3">
        <v>20707</v>
      </c>
      <c r="B15" s="7" t="s">
        <v>2215</v>
      </c>
      <c r="C15" s="42">
        <f>SUM(C16:C20)</f>
        <v>0</v>
      </c>
    </row>
    <row r="16" spans="1:3" ht="17.25" customHeight="1" x14ac:dyDescent="0.15">
      <c r="A16" s="3">
        <v>2070701</v>
      </c>
      <c r="B16" s="6" t="s">
        <v>2216</v>
      </c>
      <c r="C16" s="44"/>
    </row>
    <row r="17" spans="1:3" ht="17.25" customHeight="1" x14ac:dyDescent="0.15">
      <c r="A17" s="3">
        <v>2070702</v>
      </c>
      <c r="B17" s="6" t="s">
        <v>2217</v>
      </c>
      <c r="C17" s="44"/>
    </row>
    <row r="18" spans="1:3" ht="17.25" customHeight="1" x14ac:dyDescent="0.15">
      <c r="A18" s="3">
        <v>2070703</v>
      </c>
      <c r="B18" s="6" t="s">
        <v>2218</v>
      </c>
      <c r="C18" s="44"/>
    </row>
    <row r="19" spans="1:3" ht="17.25" customHeight="1" x14ac:dyDescent="0.15">
      <c r="A19" s="3">
        <v>2070704</v>
      </c>
      <c r="B19" s="6" t="s">
        <v>2219</v>
      </c>
      <c r="C19" s="44"/>
    </row>
    <row r="20" spans="1:3" ht="17.25" customHeight="1" x14ac:dyDescent="0.15">
      <c r="A20" s="3">
        <v>2070799</v>
      </c>
      <c r="B20" s="6" t="s">
        <v>2220</v>
      </c>
      <c r="C20" s="44"/>
    </row>
    <row r="21" spans="1:3" ht="17.25" customHeight="1" x14ac:dyDescent="0.15">
      <c r="A21" s="3">
        <v>20709</v>
      </c>
      <c r="B21" s="7" t="s">
        <v>2221</v>
      </c>
      <c r="C21" s="42">
        <f>SUM(C22:C26)</f>
        <v>0</v>
      </c>
    </row>
    <row r="22" spans="1:3" ht="17.25" customHeight="1" x14ac:dyDescent="0.15">
      <c r="A22" s="3">
        <v>2070901</v>
      </c>
      <c r="B22" s="6" t="s">
        <v>2222</v>
      </c>
      <c r="C22" s="44"/>
    </row>
    <row r="23" spans="1:3" ht="17.25" customHeight="1" x14ac:dyDescent="0.15">
      <c r="A23" s="3">
        <v>2070902</v>
      </c>
      <c r="B23" s="6" t="s">
        <v>2223</v>
      </c>
      <c r="C23" s="44"/>
    </row>
    <row r="24" spans="1:3" ht="17.25" customHeight="1" x14ac:dyDescent="0.15">
      <c r="A24" s="3">
        <v>2070903</v>
      </c>
      <c r="B24" s="6" t="s">
        <v>2224</v>
      </c>
      <c r="C24" s="44"/>
    </row>
    <row r="25" spans="1:3" ht="17.25" customHeight="1" x14ac:dyDescent="0.15">
      <c r="A25" s="3">
        <v>2070904</v>
      </c>
      <c r="B25" s="6" t="s">
        <v>2225</v>
      </c>
      <c r="C25" s="44"/>
    </row>
    <row r="26" spans="1:3" ht="17.25" customHeight="1" x14ac:dyDescent="0.15">
      <c r="A26" s="3">
        <v>2070999</v>
      </c>
      <c r="B26" s="6" t="s">
        <v>2226</v>
      </c>
      <c r="C26" s="44"/>
    </row>
    <row r="27" spans="1:3" ht="17.25" customHeight="1" x14ac:dyDescent="0.15">
      <c r="A27" s="3">
        <v>20710</v>
      </c>
      <c r="B27" s="7" t="s">
        <v>2227</v>
      </c>
      <c r="C27" s="42">
        <f>SUM(C28:C29)</f>
        <v>0</v>
      </c>
    </row>
    <row r="28" spans="1:3" ht="17.25" customHeight="1" x14ac:dyDescent="0.15">
      <c r="A28" s="3">
        <v>2071001</v>
      </c>
      <c r="B28" s="6" t="s">
        <v>2228</v>
      </c>
      <c r="C28" s="44"/>
    </row>
    <row r="29" spans="1:3" ht="17.25" customHeight="1" x14ac:dyDescent="0.15">
      <c r="A29" s="3">
        <v>2071099</v>
      </c>
      <c r="B29" s="6" t="s">
        <v>2229</v>
      </c>
      <c r="C29" s="44"/>
    </row>
    <row r="30" spans="1:3" ht="17.25" customHeight="1" x14ac:dyDescent="0.15">
      <c r="A30" s="3">
        <v>208</v>
      </c>
      <c r="B30" s="7" t="s">
        <v>1217</v>
      </c>
      <c r="C30" s="42">
        <f>SUM(C31,C35,C39)</f>
        <v>3473</v>
      </c>
    </row>
    <row r="31" spans="1:3" ht="17.25" customHeight="1" x14ac:dyDescent="0.15">
      <c r="A31" s="3">
        <v>20822</v>
      </c>
      <c r="B31" s="7" t="s">
        <v>2230</v>
      </c>
      <c r="C31" s="42">
        <f>SUM(C32:C34)</f>
        <v>3473</v>
      </c>
    </row>
    <row r="32" spans="1:3" ht="17.25" customHeight="1" x14ac:dyDescent="0.15">
      <c r="A32" s="3">
        <v>2082201</v>
      </c>
      <c r="B32" s="6" t="s">
        <v>2231</v>
      </c>
      <c r="C32" s="44">
        <v>1357</v>
      </c>
    </row>
    <row r="33" spans="1:3" ht="17.25" customHeight="1" x14ac:dyDescent="0.15">
      <c r="A33" s="3">
        <v>2082202</v>
      </c>
      <c r="B33" s="6" t="s">
        <v>2232</v>
      </c>
      <c r="C33" s="44">
        <v>2116</v>
      </c>
    </row>
    <row r="34" spans="1:3" ht="17.25" customHeight="1" x14ac:dyDescent="0.15">
      <c r="A34" s="3">
        <v>2082299</v>
      </c>
      <c r="B34" s="6" t="s">
        <v>2233</v>
      </c>
      <c r="C34" s="44"/>
    </row>
    <row r="35" spans="1:3" ht="17.25" customHeight="1" x14ac:dyDescent="0.15">
      <c r="A35" s="3">
        <v>20823</v>
      </c>
      <c r="B35" s="7" t="s">
        <v>2234</v>
      </c>
      <c r="C35" s="42">
        <f>SUM(C36:C38)</f>
        <v>0</v>
      </c>
    </row>
    <row r="36" spans="1:3" ht="17.25" customHeight="1" x14ac:dyDescent="0.15">
      <c r="A36" s="3">
        <v>2082301</v>
      </c>
      <c r="B36" s="6" t="s">
        <v>2231</v>
      </c>
      <c r="C36" s="44"/>
    </row>
    <row r="37" spans="1:3" ht="17.25" customHeight="1" x14ac:dyDescent="0.15">
      <c r="A37" s="3">
        <v>2082302</v>
      </c>
      <c r="B37" s="6" t="s">
        <v>2232</v>
      </c>
      <c r="C37" s="44"/>
    </row>
    <row r="38" spans="1:3" ht="17.25" customHeight="1" x14ac:dyDescent="0.15">
      <c r="A38" s="3">
        <v>2082399</v>
      </c>
      <c r="B38" s="6" t="s">
        <v>2235</v>
      </c>
      <c r="C38" s="44"/>
    </row>
    <row r="39" spans="1:3" ht="17.25" customHeight="1" x14ac:dyDescent="0.15">
      <c r="A39" s="3">
        <v>20829</v>
      </c>
      <c r="B39" s="7" t="s">
        <v>2236</v>
      </c>
      <c r="C39" s="42">
        <f>SUM(C40:C41)</f>
        <v>0</v>
      </c>
    </row>
    <row r="40" spans="1:3" ht="17.25" customHeight="1" x14ac:dyDescent="0.15">
      <c r="A40" s="3">
        <v>2082901</v>
      </c>
      <c r="B40" s="6" t="s">
        <v>2232</v>
      </c>
      <c r="C40" s="44"/>
    </row>
    <row r="41" spans="1:3" ht="17.25" customHeight="1" x14ac:dyDescent="0.15">
      <c r="A41" s="3">
        <v>2082999</v>
      </c>
      <c r="B41" s="6" t="s">
        <v>2237</v>
      </c>
      <c r="C41" s="44"/>
    </row>
    <row r="42" spans="1:3" ht="17.25" customHeight="1" x14ac:dyDescent="0.15">
      <c r="A42" s="3">
        <v>211</v>
      </c>
      <c r="B42" s="7" t="s">
        <v>1391</v>
      </c>
      <c r="C42" s="42">
        <f>SUM(C43,C48)</f>
        <v>0</v>
      </c>
    </row>
    <row r="43" spans="1:3" ht="17.25" customHeight="1" x14ac:dyDescent="0.15">
      <c r="A43" s="3">
        <v>21160</v>
      </c>
      <c r="B43" s="7" t="s">
        <v>2238</v>
      </c>
      <c r="C43" s="42">
        <f>SUM(C44:C47)</f>
        <v>0</v>
      </c>
    </row>
    <row r="44" spans="1:3" ht="17.25" customHeight="1" x14ac:dyDescent="0.15">
      <c r="A44" s="3">
        <v>2116001</v>
      </c>
      <c r="B44" s="6" t="s">
        <v>2239</v>
      </c>
      <c r="C44" s="44"/>
    </row>
    <row r="45" spans="1:3" ht="17.25" customHeight="1" x14ac:dyDescent="0.15">
      <c r="A45" s="3">
        <v>2116002</v>
      </c>
      <c r="B45" s="6" t="s">
        <v>2240</v>
      </c>
      <c r="C45" s="44"/>
    </row>
    <row r="46" spans="1:3" ht="17.25" customHeight="1" x14ac:dyDescent="0.15">
      <c r="A46" s="3">
        <v>2116003</v>
      </c>
      <c r="B46" s="6" t="s">
        <v>2241</v>
      </c>
      <c r="C46" s="44"/>
    </row>
    <row r="47" spans="1:3" ht="17.25" customHeight="1" x14ac:dyDescent="0.15">
      <c r="A47" s="3">
        <v>2116099</v>
      </c>
      <c r="B47" s="6" t="s">
        <v>2242</v>
      </c>
      <c r="C47" s="44"/>
    </row>
    <row r="48" spans="1:3" ht="17.25" customHeight="1" x14ac:dyDescent="0.15">
      <c r="A48" s="3">
        <v>21161</v>
      </c>
      <c r="B48" s="7" t="s">
        <v>2243</v>
      </c>
      <c r="C48" s="42">
        <f>SUM(C49:C52)</f>
        <v>0</v>
      </c>
    </row>
    <row r="49" spans="1:3" ht="17.25" customHeight="1" x14ac:dyDescent="0.15">
      <c r="A49" s="3">
        <v>2116101</v>
      </c>
      <c r="B49" s="6" t="s">
        <v>2244</v>
      </c>
      <c r="C49" s="44"/>
    </row>
    <row r="50" spans="1:3" ht="17.25" customHeight="1" x14ac:dyDescent="0.15">
      <c r="A50" s="3">
        <v>2116102</v>
      </c>
      <c r="B50" s="6" t="s">
        <v>2245</v>
      </c>
      <c r="C50" s="44"/>
    </row>
    <row r="51" spans="1:3" ht="17.25" customHeight="1" x14ac:dyDescent="0.15">
      <c r="A51" s="3">
        <v>2116103</v>
      </c>
      <c r="B51" s="6" t="s">
        <v>2246</v>
      </c>
      <c r="C51" s="44"/>
    </row>
    <row r="52" spans="1:3" ht="17.25" customHeight="1" x14ac:dyDescent="0.15">
      <c r="A52" s="3">
        <v>2116104</v>
      </c>
      <c r="B52" s="6" t="s">
        <v>2247</v>
      </c>
      <c r="C52" s="44"/>
    </row>
    <row r="53" spans="1:3" ht="17.25" customHeight="1" x14ac:dyDescent="0.15">
      <c r="A53" s="3">
        <v>212</v>
      </c>
      <c r="B53" s="7" t="s">
        <v>1460</v>
      </c>
      <c r="C53" s="42">
        <f>SUM(C54,C70,C74:C75,C81,C85,C89,C93,C99,C102)</f>
        <v>17858</v>
      </c>
    </row>
    <row r="54" spans="1:3" ht="17.25" customHeight="1" x14ac:dyDescent="0.15">
      <c r="A54" s="3">
        <v>21208</v>
      </c>
      <c r="B54" s="7" t="s">
        <v>2248</v>
      </c>
      <c r="C54" s="42">
        <f>SUM(C55:C69)</f>
        <v>15156</v>
      </c>
    </row>
    <row r="55" spans="1:3" ht="17.25" customHeight="1" x14ac:dyDescent="0.15">
      <c r="A55" s="3">
        <v>2120801</v>
      </c>
      <c r="B55" s="6" t="s">
        <v>2249</v>
      </c>
      <c r="C55" s="44"/>
    </row>
    <row r="56" spans="1:3" ht="17.25" customHeight="1" x14ac:dyDescent="0.15">
      <c r="A56" s="3">
        <v>2120802</v>
      </c>
      <c r="B56" s="6" t="s">
        <v>2250</v>
      </c>
      <c r="C56" s="44"/>
    </row>
    <row r="57" spans="1:3" ht="17.25" customHeight="1" x14ac:dyDescent="0.15">
      <c r="A57" s="3">
        <v>2120803</v>
      </c>
      <c r="B57" s="6" t="s">
        <v>2251</v>
      </c>
      <c r="C57" s="44"/>
    </row>
    <row r="58" spans="1:3" ht="17.25" customHeight="1" x14ac:dyDescent="0.15">
      <c r="A58" s="3">
        <v>2120804</v>
      </c>
      <c r="B58" s="6" t="s">
        <v>2252</v>
      </c>
      <c r="C58" s="44">
        <v>6690</v>
      </c>
    </row>
    <row r="59" spans="1:3" ht="17.25" customHeight="1" x14ac:dyDescent="0.15">
      <c r="A59" s="3">
        <v>2120805</v>
      </c>
      <c r="B59" s="6" t="s">
        <v>2253</v>
      </c>
      <c r="C59" s="44"/>
    </row>
    <row r="60" spans="1:3" ht="17.25" customHeight="1" x14ac:dyDescent="0.15">
      <c r="A60" s="3">
        <v>2120806</v>
      </c>
      <c r="B60" s="6" t="s">
        <v>2254</v>
      </c>
      <c r="C60" s="44"/>
    </row>
    <row r="61" spans="1:3" ht="17.25" customHeight="1" x14ac:dyDescent="0.15">
      <c r="A61" s="3">
        <v>2120807</v>
      </c>
      <c r="B61" s="6" t="s">
        <v>2255</v>
      </c>
      <c r="C61" s="44"/>
    </row>
    <row r="62" spans="1:3" ht="17.25" customHeight="1" x14ac:dyDescent="0.15">
      <c r="A62" s="3">
        <v>2120809</v>
      </c>
      <c r="B62" s="6" t="s">
        <v>2256</v>
      </c>
      <c r="C62" s="44"/>
    </row>
    <row r="63" spans="1:3" ht="17.25" customHeight="1" x14ac:dyDescent="0.15">
      <c r="A63" s="3">
        <v>2120810</v>
      </c>
      <c r="B63" s="6" t="s">
        <v>2257</v>
      </c>
      <c r="C63" s="44"/>
    </row>
    <row r="64" spans="1:3" ht="17.25" customHeight="1" x14ac:dyDescent="0.15">
      <c r="A64" s="3">
        <v>2120811</v>
      </c>
      <c r="B64" s="6" t="s">
        <v>2258</v>
      </c>
      <c r="C64" s="44"/>
    </row>
    <row r="65" spans="1:3" ht="17.25" customHeight="1" x14ac:dyDescent="0.15">
      <c r="A65" s="3">
        <v>2120813</v>
      </c>
      <c r="B65" s="6" t="s">
        <v>1755</v>
      </c>
      <c r="C65" s="44"/>
    </row>
    <row r="66" spans="1:3" ht="17.25" customHeight="1" x14ac:dyDescent="0.15">
      <c r="A66" s="3">
        <v>2120814</v>
      </c>
      <c r="B66" s="6" t="s">
        <v>2259</v>
      </c>
      <c r="C66" s="44"/>
    </row>
    <row r="67" spans="1:3" ht="17.25" customHeight="1" x14ac:dyDescent="0.15">
      <c r="A67" s="3">
        <v>2120815</v>
      </c>
      <c r="B67" s="6" t="s">
        <v>2260</v>
      </c>
      <c r="C67" s="44"/>
    </row>
    <row r="68" spans="1:3" ht="17.25" customHeight="1" x14ac:dyDescent="0.15">
      <c r="A68" s="3">
        <v>2120816</v>
      </c>
      <c r="B68" s="6" t="s">
        <v>2261</v>
      </c>
      <c r="C68" s="44"/>
    </row>
    <row r="69" spans="1:3" ht="17.25" customHeight="1" x14ac:dyDescent="0.15">
      <c r="A69" s="3">
        <v>2120899</v>
      </c>
      <c r="B69" s="6" t="s">
        <v>2262</v>
      </c>
      <c r="C69" s="44">
        <v>8466</v>
      </c>
    </row>
    <row r="70" spans="1:3" ht="17.25" customHeight="1" x14ac:dyDescent="0.15">
      <c r="A70" s="3">
        <v>21210</v>
      </c>
      <c r="B70" s="7" t="s">
        <v>2263</v>
      </c>
      <c r="C70" s="42">
        <f>SUM(C71:C73)</f>
        <v>0</v>
      </c>
    </row>
    <row r="71" spans="1:3" ht="17.25" customHeight="1" x14ac:dyDescent="0.15">
      <c r="A71" s="3">
        <v>2121001</v>
      </c>
      <c r="B71" s="6" t="s">
        <v>2249</v>
      </c>
      <c r="C71" s="44"/>
    </row>
    <row r="72" spans="1:3" ht="17.25" customHeight="1" x14ac:dyDescent="0.15">
      <c r="A72" s="3">
        <v>2121002</v>
      </c>
      <c r="B72" s="6" t="s">
        <v>2250</v>
      </c>
      <c r="C72" s="44"/>
    </row>
    <row r="73" spans="1:3" ht="17.25" customHeight="1" x14ac:dyDescent="0.15">
      <c r="A73" s="3">
        <v>2121099</v>
      </c>
      <c r="B73" s="6" t="s">
        <v>2264</v>
      </c>
      <c r="C73" s="44"/>
    </row>
    <row r="74" spans="1:3" ht="17.25" customHeight="1" x14ac:dyDescent="0.15">
      <c r="A74" s="3">
        <v>21211</v>
      </c>
      <c r="B74" s="7" t="s">
        <v>2265</v>
      </c>
      <c r="C74" s="44"/>
    </row>
    <row r="75" spans="1:3" ht="17.25" customHeight="1" x14ac:dyDescent="0.15">
      <c r="A75" s="3">
        <v>21213</v>
      </c>
      <c r="B75" s="7" t="s">
        <v>2266</v>
      </c>
      <c r="C75" s="42">
        <f>SUM(C76:C80)</f>
        <v>1582</v>
      </c>
    </row>
    <row r="76" spans="1:3" ht="17.25" customHeight="1" x14ac:dyDescent="0.15">
      <c r="A76" s="3">
        <v>2121301</v>
      </c>
      <c r="B76" s="6" t="s">
        <v>2267</v>
      </c>
      <c r="C76" s="44"/>
    </row>
    <row r="77" spans="1:3" ht="17.25" customHeight="1" x14ac:dyDescent="0.15">
      <c r="A77" s="3">
        <v>2121302</v>
      </c>
      <c r="B77" s="6" t="s">
        <v>2268</v>
      </c>
      <c r="C77" s="44"/>
    </row>
    <row r="78" spans="1:3" ht="17.25" customHeight="1" x14ac:dyDescent="0.15">
      <c r="A78" s="3">
        <v>2121303</v>
      </c>
      <c r="B78" s="6" t="s">
        <v>2269</v>
      </c>
      <c r="C78" s="44"/>
    </row>
    <row r="79" spans="1:3" ht="17.25" customHeight="1" x14ac:dyDescent="0.15">
      <c r="A79" s="3">
        <v>2121304</v>
      </c>
      <c r="B79" s="6" t="s">
        <v>2270</v>
      </c>
      <c r="C79" s="44"/>
    </row>
    <row r="80" spans="1:3" ht="17.25" customHeight="1" x14ac:dyDescent="0.15">
      <c r="A80" s="3">
        <v>2121399</v>
      </c>
      <c r="B80" s="6" t="s">
        <v>2271</v>
      </c>
      <c r="C80" s="44">
        <v>1582</v>
      </c>
    </row>
    <row r="81" spans="1:3" ht="17.25" customHeight="1" x14ac:dyDescent="0.15">
      <c r="A81" s="3">
        <v>21214</v>
      </c>
      <c r="B81" s="7" t="s">
        <v>2272</v>
      </c>
      <c r="C81" s="42">
        <f>SUM(C82:C84)</f>
        <v>1120</v>
      </c>
    </row>
    <row r="82" spans="1:3" ht="17.25" customHeight="1" x14ac:dyDescent="0.15">
      <c r="A82" s="3">
        <v>2121401</v>
      </c>
      <c r="B82" s="6" t="s">
        <v>2273</v>
      </c>
      <c r="C82" s="44"/>
    </row>
    <row r="83" spans="1:3" ht="17.25" customHeight="1" x14ac:dyDescent="0.15">
      <c r="A83" s="3">
        <v>2121402</v>
      </c>
      <c r="B83" s="6" t="s">
        <v>2274</v>
      </c>
      <c r="C83" s="44"/>
    </row>
    <row r="84" spans="1:3" ht="17.25" customHeight="1" x14ac:dyDescent="0.15">
      <c r="A84" s="3">
        <v>2121499</v>
      </c>
      <c r="B84" s="6" t="s">
        <v>2275</v>
      </c>
      <c r="C84" s="44">
        <v>1120</v>
      </c>
    </row>
    <row r="85" spans="1:3" ht="17.25" customHeight="1" x14ac:dyDescent="0.15">
      <c r="A85" s="3">
        <v>21215</v>
      </c>
      <c r="B85" s="7" t="s">
        <v>2276</v>
      </c>
      <c r="C85" s="42">
        <f>SUM(C86:C88)</f>
        <v>0</v>
      </c>
    </row>
    <row r="86" spans="1:3" ht="17.25" customHeight="1" x14ac:dyDescent="0.15">
      <c r="A86" s="3">
        <v>2121501</v>
      </c>
      <c r="B86" s="6" t="s">
        <v>2277</v>
      </c>
      <c r="C86" s="44"/>
    </row>
    <row r="87" spans="1:3" ht="17.25" customHeight="1" x14ac:dyDescent="0.15">
      <c r="A87" s="3">
        <v>2121502</v>
      </c>
      <c r="B87" s="6" t="s">
        <v>2278</v>
      </c>
      <c r="C87" s="44"/>
    </row>
    <row r="88" spans="1:3" ht="17.25" customHeight="1" x14ac:dyDescent="0.15">
      <c r="A88" s="3">
        <v>2121599</v>
      </c>
      <c r="B88" s="6" t="s">
        <v>2279</v>
      </c>
      <c r="C88" s="44"/>
    </row>
    <row r="89" spans="1:3" ht="17.25" customHeight="1" x14ac:dyDescent="0.15">
      <c r="A89" s="3">
        <v>21216</v>
      </c>
      <c r="B89" s="7" t="s">
        <v>2280</v>
      </c>
      <c r="C89" s="42">
        <f>SUM(C90:C92)</f>
        <v>0</v>
      </c>
    </row>
    <row r="90" spans="1:3" ht="17.25" customHeight="1" x14ac:dyDescent="0.15">
      <c r="A90" s="3">
        <v>2121601</v>
      </c>
      <c r="B90" s="6" t="s">
        <v>2277</v>
      </c>
      <c r="C90" s="44"/>
    </row>
    <row r="91" spans="1:3" ht="17.25" customHeight="1" x14ac:dyDescent="0.15">
      <c r="A91" s="3">
        <v>2121602</v>
      </c>
      <c r="B91" s="6" t="s">
        <v>2278</v>
      </c>
      <c r="C91" s="44"/>
    </row>
    <row r="92" spans="1:3" ht="17.25" customHeight="1" x14ac:dyDescent="0.15">
      <c r="A92" s="3">
        <v>2121699</v>
      </c>
      <c r="B92" s="6" t="s">
        <v>2281</v>
      </c>
      <c r="C92" s="44"/>
    </row>
    <row r="93" spans="1:3" ht="17.25" customHeight="1" x14ac:dyDescent="0.15">
      <c r="A93" s="3">
        <v>21217</v>
      </c>
      <c r="B93" s="7" t="s">
        <v>2282</v>
      </c>
      <c r="C93" s="42">
        <f>SUM(C94:C98)</f>
        <v>0</v>
      </c>
    </row>
    <row r="94" spans="1:3" ht="17.25" customHeight="1" x14ac:dyDescent="0.15">
      <c r="A94" s="3">
        <v>2121701</v>
      </c>
      <c r="B94" s="6" t="s">
        <v>2283</v>
      </c>
      <c r="C94" s="44"/>
    </row>
    <row r="95" spans="1:3" ht="17.25" customHeight="1" x14ac:dyDescent="0.15">
      <c r="A95" s="3">
        <v>2121702</v>
      </c>
      <c r="B95" s="6" t="s">
        <v>2284</v>
      </c>
      <c r="C95" s="44"/>
    </row>
    <row r="96" spans="1:3" ht="17.25" customHeight="1" x14ac:dyDescent="0.15">
      <c r="A96" s="3">
        <v>2121703</v>
      </c>
      <c r="B96" s="6" t="s">
        <v>2285</v>
      </c>
      <c r="C96" s="44"/>
    </row>
    <row r="97" spans="1:3" ht="17.25" customHeight="1" x14ac:dyDescent="0.15">
      <c r="A97" s="3">
        <v>2121704</v>
      </c>
      <c r="B97" s="6" t="s">
        <v>2286</v>
      </c>
      <c r="C97" s="44"/>
    </row>
    <row r="98" spans="1:3" ht="17.25" customHeight="1" x14ac:dyDescent="0.15">
      <c r="A98" s="3">
        <v>2121799</v>
      </c>
      <c r="B98" s="6" t="s">
        <v>2287</v>
      </c>
      <c r="C98" s="44"/>
    </row>
    <row r="99" spans="1:3" ht="17.25" customHeight="1" x14ac:dyDescent="0.15">
      <c r="A99" s="3">
        <v>21218</v>
      </c>
      <c r="B99" s="7" t="s">
        <v>2288</v>
      </c>
      <c r="C99" s="42">
        <f>SUM(C100:C101)</f>
        <v>0</v>
      </c>
    </row>
    <row r="100" spans="1:3" ht="17.25" customHeight="1" x14ac:dyDescent="0.15">
      <c r="A100" s="3">
        <v>2121801</v>
      </c>
      <c r="B100" s="6" t="s">
        <v>2289</v>
      </c>
      <c r="C100" s="44"/>
    </row>
    <row r="101" spans="1:3" ht="17.25" customHeight="1" x14ac:dyDescent="0.15">
      <c r="A101" s="3">
        <v>2121899</v>
      </c>
      <c r="B101" s="6" t="s">
        <v>2290</v>
      </c>
      <c r="C101" s="44"/>
    </row>
    <row r="102" spans="1:3" ht="17.25" customHeight="1" x14ac:dyDescent="0.15">
      <c r="A102" s="3">
        <v>21219</v>
      </c>
      <c r="B102" s="7" t="s">
        <v>2291</v>
      </c>
      <c r="C102" s="42">
        <f>SUM(C103:C110)</f>
        <v>0</v>
      </c>
    </row>
    <row r="103" spans="1:3" ht="17.25" customHeight="1" x14ac:dyDescent="0.15">
      <c r="A103" s="3">
        <v>2121901</v>
      </c>
      <c r="B103" s="6" t="s">
        <v>2277</v>
      </c>
      <c r="C103" s="44"/>
    </row>
    <row r="104" spans="1:3" ht="17.25" customHeight="1" x14ac:dyDescent="0.15">
      <c r="A104" s="3">
        <v>2121902</v>
      </c>
      <c r="B104" s="6" t="s">
        <v>2278</v>
      </c>
      <c r="C104" s="44"/>
    </row>
    <row r="105" spans="1:3" ht="17.25" customHeight="1" x14ac:dyDescent="0.15">
      <c r="A105" s="3">
        <v>2121903</v>
      </c>
      <c r="B105" s="6" t="s">
        <v>2292</v>
      </c>
      <c r="C105" s="44"/>
    </row>
    <row r="106" spans="1:3" ht="17.25" customHeight="1" x14ac:dyDescent="0.15">
      <c r="A106" s="3">
        <v>2121904</v>
      </c>
      <c r="B106" s="6" t="s">
        <v>2293</v>
      </c>
      <c r="C106" s="44"/>
    </row>
    <row r="107" spans="1:3" ht="17.25" customHeight="1" x14ac:dyDescent="0.15">
      <c r="A107" s="3">
        <v>2121905</v>
      </c>
      <c r="B107" s="6" t="s">
        <v>2294</v>
      </c>
      <c r="C107" s="44"/>
    </row>
    <row r="108" spans="1:3" ht="17.25" customHeight="1" x14ac:dyDescent="0.15">
      <c r="A108" s="3">
        <v>2121906</v>
      </c>
      <c r="B108" s="6" t="s">
        <v>2295</v>
      </c>
      <c r="C108" s="44"/>
    </row>
    <row r="109" spans="1:3" ht="17.25" customHeight="1" x14ac:dyDescent="0.15">
      <c r="A109" s="3">
        <v>2121907</v>
      </c>
      <c r="B109" s="6" t="s">
        <v>2296</v>
      </c>
      <c r="C109" s="44"/>
    </row>
    <row r="110" spans="1:3" ht="17.25" customHeight="1" x14ac:dyDescent="0.15">
      <c r="A110" s="3">
        <v>2121999</v>
      </c>
      <c r="B110" s="6" t="s">
        <v>2297</v>
      </c>
      <c r="C110" s="44"/>
    </row>
    <row r="111" spans="1:3" ht="17.25" customHeight="1" x14ac:dyDescent="0.15">
      <c r="A111" s="3">
        <v>213</v>
      </c>
      <c r="B111" s="7" t="s">
        <v>1480</v>
      </c>
      <c r="C111" s="42">
        <f>SUM(C112,C117,C122,C127,C130)</f>
        <v>420</v>
      </c>
    </row>
    <row r="112" spans="1:3" ht="17.25" customHeight="1" x14ac:dyDescent="0.15">
      <c r="A112" s="3">
        <v>21366</v>
      </c>
      <c r="B112" s="7" t="s">
        <v>2298</v>
      </c>
      <c r="C112" s="42">
        <f>SUM(C113:C116)</f>
        <v>420</v>
      </c>
    </row>
    <row r="113" spans="1:3" ht="17.25" customHeight="1" x14ac:dyDescent="0.15">
      <c r="A113" s="3">
        <v>2136601</v>
      </c>
      <c r="B113" s="6" t="s">
        <v>2232</v>
      </c>
      <c r="C113" s="44"/>
    </row>
    <row r="114" spans="1:3" ht="17.25" customHeight="1" x14ac:dyDescent="0.15">
      <c r="A114" s="3">
        <v>2136602</v>
      </c>
      <c r="B114" s="6" t="s">
        <v>2299</v>
      </c>
      <c r="C114" s="44"/>
    </row>
    <row r="115" spans="1:3" ht="17.25" customHeight="1" x14ac:dyDescent="0.15">
      <c r="A115" s="3">
        <v>2136603</v>
      </c>
      <c r="B115" s="6" t="s">
        <v>2300</v>
      </c>
      <c r="C115" s="44"/>
    </row>
    <row r="116" spans="1:3" ht="17.25" customHeight="1" x14ac:dyDescent="0.15">
      <c r="A116" s="3">
        <v>2136699</v>
      </c>
      <c r="B116" s="6" t="s">
        <v>2301</v>
      </c>
      <c r="C116" s="44">
        <v>420</v>
      </c>
    </row>
    <row r="117" spans="1:3" ht="17.25" customHeight="1" x14ac:dyDescent="0.15">
      <c r="A117" s="3">
        <v>21367</v>
      </c>
      <c r="B117" s="7" t="s">
        <v>2302</v>
      </c>
      <c r="C117" s="42">
        <f>SUM(C118:C121)</f>
        <v>0</v>
      </c>
    </row>
    <row r="118" spans="1:3" ht="17.25" customHeight="1" x14ac:dyDescent="0.15">
      <c r="A118" s="3">
        <v>2136701</v>
      </c>
      <c r="B118" s="6" t="s">
        <v>2232</v>
      </c>
      <c r="C118" s="44"/>
    </row>
    <row r="119" spans="1:3" ht="17.25" customHeight="1" x14ac:dyDescent="0.15">
      <c r="A119" s="3">
        <v>2136702</v>
      </c>
      <c r="B119" s="6" t="s">
        <v>2299</v>
      </c>
      <c r="C119" s="44"/>
    </row>
    <row r="120" spans="1:3" ht="17.25" customHeight="1" x14ac:dyDescent="0.15">
      <c r="A120" s="3">
        <v>2136703</v>
      </c>
      <c r="B120" s="6" t="s">
        <v>2303</v>
      </c>
      <c r="C120" s="44"/>
    </row>
    <row r="121" spans="1:3" ht="17.25" customHeight="1" x14ac:dyDescent="0.15">
      <c r="A121" s="3">
        <v>2136799</v>
      </c>
      <c r="B121" s="6" t="s">
        <v>2304</v>
      </c>
      <c r="C121" s="44"/>
    </row>
    <row r="122" spans="1:3" ht="17.25" customHeight="1" x14ac:dyDescent="0.15">
      <c r="A122" s="3">
        <v>21369</v>
      </c>
      <c r="B122" s="7" t="s">
        <v>2305</v>
      </c>
      <c r="C122" s="42">
        <f>SUM(C123:C126)</f>
        <v>0</v>
      </c>
    </row>
    <row r="123" spans="1:3" ht="17.25" customHeight="1" x14ac:dyDescent="0.15">
      <c r="A123" s="3">
        <v>2136901</v>
      </c>
      <c r="B123" s="6" t="s">
        <v>1542</v>
      </c>
      <c r="C123" s="44"/>
    </row>
    <row r="124" spans="1:3" ht="17.25" customHeight="1" x14ac:dyDescent="0.15">
      <c r="A124" s="3">
        <v>2136902</v>
      </c>
      <c r="B124" s="6" t="s">
        <v>2306</v>
      </c>
      <c r="C124" s="44"/>
    </row>
    <row r="125" spans="1:3" ht="17.25" customHeight="1" x14ac:dyDescent="0.15">
      <c r="A125" s="3">
        <v>2136903</v>
      </c>
      <c r="B125" s="6" t="s">
        <v>2307</v>
      </c>
      <c r="C125" s="44"/>
    </row>
    <row r="126" spans="1:3" ht="17.25" customHeight="1" x14ac:dyDescent="0.15">
      <c r="A126" s="3">
        <v>2136999</v>
      </c>
      <c r="B126" s="6" t="s">
        <v>2308</v>
      </c>
      <c r="C126" s="44"/>
    </row>
    <row r="127" spans="1:3" ht="17.25" customHeight="1" x14ac:dyDescent="0.15">
      <c r="A127" s="3">
        <v>21370</v>
      </c>
      <c r="B127" s="7" t="s">
        <v>2309</v>
      </c>
      <c r="C127" s="42">
        <f>SUM(C128:C129)</f>
        <v>0</v>
      </c>
    </row>
    <row r="128" spans="1:3" ht="17.25" customHeight="1" x14ac:dyDescent="0.15">
      <c r="A128" s="3">
        <v>2137001</v>
      </c>
      <c r="B128" s="6" t="s">
        <v>2310</v>
      </c>
      <c r="C128" s="44"/>
    </row>
    <row r="129" spans="1:3" ht="17.25" customHeight="1" x14ac:dyDescent="0.15">
      <c r="A129" s="3">
        <v>2137099</v>
      </c>
      <c r="B129" s="6" t="s">
        <v>2311</v>
      </c>
      <c r="C129" s="44"/>
    </row>
    <row r="130" spans="1:3" ht="17.25" customHeight="1" x14ac:dyDescent="0.15">
      <c r="A130" s="3">
        <v>21371</v>
      </c>
      <c r="B130" s="7" t="s">
        <v>2312</v>
      </c>
      <c r="C130" s="42">
        <f>SUM(C131:C134)</f>
        <v>0</v>
      </c>
    </row>
    <row r="131" spans="1:3" ht="17.25" customHeight="1" x14ac:dyDescent="0.15">
      <c r="A131" s="3">
        <v>2137101</v>
      </c>
      <c r="B131" s="6" t="s">
        <v>2313</v>
      </c>
      <c r="C131" s="44"/>
    </row>
    <row r="132" spans="1:3" ht="17.25" customHeight="1" x14ac:dyDescent="0.15">
      <c r="A132" s="3">
        <v>2137102</v>
      </c>
      <c r="B132" s="6" t="s">
        <v>2314</v>
      </c>
      <c r="C132" s="44"/>
    </row>
    <row r="133" spans="1:3" ht="17.25" customHeight="1" x14ac:dyDescent="0.15">
      <c r="A133" s="3">
        <v>2137103</v>
      </c>
      <c r="B133" s="6" t="s">
        <v>2315</v>
      </c>
      <c r="C133" s="44"/>
    </row>
    <row r="134" spans="1:3" ht="17.25" customHeight="1" x14ac:dyDescent="0.15">
      <c r="A134" s="3">
        <v>2137199</v>
      </c>
      <c r="B134" s="6" t="s">
        <v>2316</v>
      </c>
      <c r="C134" s="44"/>
    </row>
    <row r="135" spans="1:3" ht="17.25" customHeight="1" x14ac:dyDescent="0.15">
      <c r="A135" s="3">
        <v>214</v>
      </c>
      <c r="B135" s="7" t="s">
        <v>1571</v>
      </c>
      <c r="C135" s="42">
        <f>SUM(C136,C141,C146,C155,C162,C172,C175,C178)</f>
        <v>0</v>
      </c>
    </row>
    <row r="136" spans="1:3" ht="17.25" customHeight="1" x14ac:dyDescent="0.15">
      <c r="A136" s="3">
        <v>21460</v>
      </c>
      <c r="B136" s="7" t="s">
        <v>2317</v>
      </c>
      <c r="C136" s="42">
        <f>SUM(C137:C140)</f>
        <v>0</v>
      </c>
    </row>
    <row r="137" spans="1:3" ht="17.25" customHeight="1" x14ac:dyDescent="0.15">
      <c r="A137" s="3">
        <v>2146001</v>
      </c>
      <c r="B137" s="6" t="s">
        <v>1573</v>
      </c>
      <c r="C137" s="44"/>
    </row>
    <row r="138" spans="1:3" ht="17.25" customHeight="1" x14ac:dyDescent="0.15">
      <c r="A138" s="3">
        <v>2146002</v>
      </c>
      <c r="B138" s="6" t="s">
        <v>1574</v>
      </c>
      <c r="C138" s="44"/>
    </row>
    <row r="139" spans="1:3" ht="17.25" customHeight="1" x14ac:dyDescent="0.15">
      <c r="A139" s="3">
        <v>2146003</v>
      </c>
      <c r="B139" s="6" t="s">
        <v>2318</v>
      </c>
      <c r="C139" s="44"/>
    </row>
    <row r="140" spans="1:3" ht="17.25" customHeight="1" x14ac:dyDescent="0.15">
      <c r="A140" s="3">
        <v>2146099</v>
      </c>
      <c r="B140" s="6" t="s">
        <v>2319</v>
      </c>
      <c r="C140" s="44"/>
    </row>
    <row r="141" spans="1:3" ht="17.25" customHeight="1" x14ac:dyDescent="0.15">
      <c r="A141" s="3">
        <v>21462</v>
      </c>
      <c r="B141" s="7" t="s">
        <v>2320</v>
      </c>
      <c r="C141" s="42">
        <f>SUM(C142:C145)</f>
        <v>0</v>
      </c>
    </row>
    <row r="142" spans="1:3" ht="17.25" customHeight="1" x14ac:dyDescent="0.15">
      <c r="A142" s="3">
        <v>2146201</v>
      </c>
      <c r="B142" s="6" t="s">
        <v>2318</v>
      </c>
      <c r="C142" s="44"/>
    </row>
    <row r="143" spans="1:3" ht="17.25" customHeight="1" x14ac:dyDescent="0.15">
      <c r="A143" s="3">
        <v>2146202</v>
      </c>
      <c r="B143" s="6" t="s">
        <v>2321</v>
      </c>
      <c r="C143" s="44"/>
    </row>
    <row r="144" spans="1:3" ht="17.25" customHeight="1" x14ac:dyDescent="0.15">
      <c r="A144" s="3">
        <v>2146203</v>
      </c>
      <c r="B144" s="6" t="s">
        <v>2322</v>
      </c>
      <c r="C144" s="44"/>
    </row>
    <row r="145" spans="1:3" ht="17.25" customHeight="1" x14ac:dyDescent="0.15">
      <c r="A145" s="3">
        <v>2146299</v>
      </c>
      <c r="B145" s="6" t="s">
        <v>2323</v>
      </c>
      <c r="C145" s="44"/>
    </row>
    <row r="146" spans="1:3" ht="17.25" customHeight="1" x14ac:dyDescent="0.15">
      <c r="A146" s="3">
        <v>21464</v>
      </c>
      <c r="B146" s="7" t="s">
        <v>2324</v>
      </c>
      <c r="C146" s="42">
        <f>SUM(C147:C154)</f>
        <v>0</v>
      </c>
    </row>
    <row r="147" spans="1:3" ht="17.25" customHeight="1" x14ac:dyDescent="0.15">
      <c r="A147" s="3">
        <v>2146401</v>
      </c>
      <c r="B147" s="6" t="s">
        <v>2325</v>
      </c>
      <c r="C147" s="44"/>
    </row>
    <row r="148" spans="1:3" ht="17.25" customHeight="1" x14ac:dyDescent="0.15">
      <c r="A148" s="3">
        <v>2146402</v>
      </c>
      <c r="B148" s="6" t="s">
        <v>2326</v>
      </c>
      <c r="C148" s="44"/>
    </row>
    <row r="149" spans="1:3" ht="17.25" customHeight="1" x14ac:dyDescent="0.15">
      <c r="A149" s="3">
        <v>2146403</v>
      </c>
      <c r="B149" s="6" t="s">
        <v>2327</v>
      </c>
      <c r="C149" s="44"/>
    </row>
    <row r="150" spans="1:3" ht="17.25" customHeight="1" x14ac:dyDescent="0.15">
      <c r="A150" s="3">
        <v>2146404</v>
      </c>
      <c r="B150" s="6" t="s">
        <v>2328</v>
      </c>
      <c r="C150" s="44"/>
    </row>
    <row r="151" spans="1:3" ht="17.25" customHeight="1" x14ac:dyDescent="0.15">
      <c r="A151" s="3">
        <v>2146405</v>
      </c>
      <c r="B151" s="6" t="s">
        <v>2329</v>
      </c>
      <c r="C151" s="44"/>
    </row>
    <row r="152" spans="1:3" ht="17.25" customHeight="1" x14ac:dyDescent="0.15">
      <c r="A152" s="3">
        <v>2146406</v>
      </c>
      <c r="B152" s="6" t="s">
        <v>2330</v>
      </c>
      <c r="C152" s="44"/>
    </row>
    <row r="153" spans="1:3" ht="17.25" customHeight="1" x14ac:dyDescent="0.15">
      <c r="A153" s="3">
        <v>2146407</v>
      </c>
      <c r="B153" s="6" t="s">
        <v>2331</v>
      </c>
      <c r="C153" s="44"/>
    </row>
    <row r="154" spans="1:3" ht="17.25" customHeight="1" x14ac:dyDescent="0.15">
      <c r="A154" s="3">
        <v>2146499</v>
      </c>
      <c r="B154" s="6" t="s">
        <v>2332</v>
      </c>
      <c r="C154" s="44"/>
    </row>
    <row r="155" spans="1:3" ht="17.25" customHeight="1" x14ac:dyDescent="0.15">
      <c r="A155" s="3">
        <v>21468</v>
      </c>
      <c r="B155" s="7" t="s">
        <v>2333</v>
      </c>
      <c r="C155" s="42">
        <f>SUM(C156:C161)</f>
        <v>0</v>
      </c>
    </row>
    <row r="156" spans="1:3" ht="17.25" customHeight="1" x14ac:dyDescent="0.15">
      <c r="A156" s="3">
        <v>2146801</v>
      </c>
      <c r="B156" s="6" t="s">
        <v>2334</v>
      </c>
      <c r="C156" s="44"/>
    </row>
    <row r="157" spans="1:3" ht="17.25" customHeight="1" x14ac:dyDescent="0.15">
      <c r="A157" s="3">
        <v>2146802</v>
      </c>
      <c r="B157" s="6" t="s">
        <v>2335</v>
      </c>
      <c r="C157" s="44"/>
    </row>
    <row r="158" spans="1:3" ht="17.25" customHeight="1" x14ac:dyDescent="0.15">
      <c r="A158" s="3">
        <v>2146803</v>
      </c>
      <c r="B158" s="6" t="s">
        <v>2336</v>
      </c>
      <c r="C158" s="44"/>
    </row>
    <row r="159" spans="1:3" ht="17.25" customHeight="1" x14ac:dyDescent="0.15">
      <c r="A159" s="3">
        <v>2146804</v>
      </c>
      <c r="B159" s="6" t="s">
        <v>2337</v>
      </c>
      <c r="C159" s="44"/>
    </row>
    <row r="160" spans="1:3" ht="17.25" customHeight="1" x14ac:dyDescent="0.15">
      <c r="A160" s="3">
        <v>2146805</v>
      </c>
      <c r="B160" s="6" t="s">
        <v>2338</v>
      </c>
      <c r="C160" s="44"/>
    </row>
    <row r="161" spans="1:3" ht="17.25" customHeight="1" x14ac:dyDescent="0.15">
      <c r="A161" s="3">
        <v>2146899</v>
      </c>
      <c r="B161" s="6" t="s">
        <v>2339</v>
      </c>
      <c r="C161" s="44"/>
    </row>
    <row r="162" spans="1:3" ht="17.25" customHeight="1" x14ac:dyDescent="0.15">
      <c r="A162" s="3">
        <v>21469</v>
      </c>
      <c r="B162" s="7" t="s">
        <v>2340</v>
      </c>
      <c r="C162" s="42">
        <f>SUM(C163:C171)</f>
        <v>0</v>
      </c>
    </row>
    <row r="163" spans="1:3" ht="17.25" customHeight="1" x14ac:dyDescent="0.15">
      <c r="A163" s="3">
        <v>2146901</v>
      </c>
      <c r="B163" s="6" t="s">
        <v>2341</v>
      </c>
      <c r="C163" s="44"/>
    </row>
    <row r="164" spans="1:3" ht="17.25" customHeight="1" x14ac:dyDescent="0.15">
      <c r="A164" s="3">
        <v>2146902</v>
      </c>
      <c r="B164" s="6" t="s">
        <v>1600</v>
      </c>
      <c r="C164" s="44"/>
    </row>
    <row r="165" spans="1:3" ht="17.25" customHeight="1" x14ac:dyDescent="0.15">
      <c r="A165" s="3">
        <v>2146903</v>
      </c>
      <c r="B165" s="6" t="s">
        <v>2342</v>
      </c>
      <c r="C165" s="44"/>
    </row>
    <row r="166" spans="1:3" ht="17.25" customHeight="1" x14ac:dyDescent="0.15">
      <c r="A166" s="3">
        <v>2146904</v>
      </c>
      <c r="B166" s="6" t="s">
        <v>2343</v>
      </c>
      <c r="C166" s="44"/>
    </row>
    <row r="167" spans="1:3" ht="17.25" customHeight="1" x14ac:dyDescent="0.15">
      <c r="A167" s="3">
        <v>2146906</v>
      </c>
      <c r="B167" s="6" t="s">
        <v>2344</v>
      </c>
      <c r="C167" s="44"/>
    </row>
    <row r="168" spans="1:3" ht="17.25" customHeight="1" x14ac:dyDescent="0.15">
      <c r="A168" s="3">
        <v>2146907</v>
      </c>
      <c r="B168" s="6" t="s">
        <v>2345</v>
      </c>
      <c r="C168" s="44"/>
    </row>
    <row r="169" spans="1:3" ht="17.25" customHeight="1" x14ac:dyDescent="0.15">
      <c r="A169" s="3">
        <v>2146908</v>
      </c>
      <c r="B169" s="6" t="s">
        <v>2346</v>
      </c>
      <c r="C169" s="44"/>
    </row>
    <row r="170" spans="1:3" ht="15.75" customHeight="1" x14ac:dyDescent="0.15">
      <c r="A170" s="3">
        <v>2146909</v>
      </c>
      <c r="B170" s="6" t="s">
        <v>2347</v>
      </c>
      <c r="C170" s="44"/>
    </row>
    <row r="171" spans="1:3" ht="17.25" customHeight="1" x14ac:dyDescent="0.15">
      <c r="A171" s="3">
        <v>2146999</v>
      </c>
      <c r="B171" s="6" t="s">
        <v>2348</v>
      </c>
      <c r="C171" s="44"/>
    </row>
    <row r="172" spans="1:3" ht="17.25" customHeight="1" x14ac:dyDescent="0.15">
      <c r="A172" s="3">
        <v>21470</v>
      </c>
      <c r="B172" s="7" t="s">
        <v>2349</v>
      </c>
      <c r="C172" s="42">
        <f>SUM(C173:C174)</f>
        <v>0</v>
      </c>
    </row>
    <row r="173" spans="1:3" ht="17.25" customHeight="1" x14ac:dyDescent="0.15">
      <c r="A173" s="3">
        <v>2147001</v>
      </c>
      <c r="B173" s="6" t="s">
        <v>2350</v>
      </c>
      <c r="C173" s="44"/>
    </row>
    <row r="174" spans="1:3" ht="17.25" customHeight="1" x14ac:dyDescent="0.15">
      <c r="A174" s="3">
        <v>2147099</v>
      </c>
      <c r="B174" s="6" t="s">
        <v>2351</v>
      </c>
      <c r="C174" s="44"/>
    </row>
    <row r="175" spans="1:3" ht="17.25" customHeight="1" x14ac:dyDescent="0.15">
      <c r="A175" s="3">
        <v>21471</v>
      </c>
      <c r="B175" s="7" t="s">
        <v>2352</v>
      </c>
      <c r="C175" s="42">
        <f>SUM(C176:C177)</f>
        <v>0</v>
      </c>
    </row>
    <row r="176" spans="1:3" ht="17.25" customHeight="1" x14ac:dyDescent="0.15">
      <c r="A176" s="3">
        <v>2147101</v>
      </c>
      <c r="B176" s="6" t="s">
        <v>2350</v>
      </c>
      <c r="C176" s="44"/>
    </row>
    <row r="177" spans="1:3" ht="17.25" customHeight="1" x14ac:dyDescent="0.15">
      <c r="A177" s="3">
        <v>2147199</v>
      </c>
      <c r="B177" s="6" t="s">
        <v>2353</v>
      </c>
      <c r="C177" s="44"/>
    </row>
    <row r="178" spans="1:3" ht="17.25" customHeight="1" x14ac:dyDescent="0.15">
      <c r="A178" s="3">
        <v>21472</v>
      </c>
      <c r="B178" s="7" t="s">
        <v>2354</v>
      </c>
      <c r="C178" s="44"/>
    </row>
    <row r="179" spans="1:3" ht="17.25" customHeight="1" x14ac:dyDescent="0.15">
      <c r="A179" s="3">
        <v>215</v>
      </c>
      <c r="B179" s="7" t="s">
        <v>1616</v>
      </c>
      <c r="C179" s="42">
        <f>C180</f>
        <v>0</v>
      </c>
    </row>
    <row r="180" spans="1:3" ht="17.25" customHeight="1" x14ac:dyDescent="0.15">
      <c r="A180" s="3">
        <v>21562</v>
      </c>
      <c r="B180" s="7" t="s">
        <v>2355</v>
      </c>
      <c r="C180" s="42">
        <f>SUM(C181:C183)</f>
        <v>0</v>
      </c>
    </row>
    <row r="181" spans="1:3" ht="17.25" customHeight="1" x14ac:dyDescent="0.15">
      <c r="A181" s="3">
        <v>2156201</v>
      </c>
      <c r="B181" s="6" t="s">
        <v>2356</v>
      </c>
      <c r="C181" s="44"/>
    </row>
    <row r="182" spans="1:3" ht="17.25" customHeight="1" x14ac:dyDescent="0.15">
      <c r="A182" s="3">
        <v>2156202</v>
      </c>
      <c r="B182" s="6" t="s">
        <v>2357</v>
      </c>
      <c r="C182" s="44"/>
    </row>
    <row r="183" spans="1:3" ht="17.25" customHeight="1" x14ac:dyDescent="0.15">
      <c r="A183" s="3">
        <v>2156299</v>
      </c>
      <c r="B183" s="6" t="s">
        <v>2358</v>
      </c>
      <c r="C183" s="44"/>
    </row>
    <row r="184" spans="1:3" ht="17.25" customHeight="1" x14ac:dyDescent="0.15">
      <c r="A184" s="3">
        <v>217</v>
      </c>
      <c r="B184" s="7" t="s">
        <v>1674</v>
      </c>
      <c r="C184" s="42">
        <f>C185</f>
        <v>0</v>
      </c>
    </row>
    <row r="185" spans="1:3" ht="17.25" customHeight="1" x14ac:dyDescent="0.15">
      <c r="A185" s="3">
        <v>21704</v>
      </c>
      <c r="B185" s="7" t="s">
        <v>1694</v>
      </c>
      <c r="C185" s="42">
        <f>SUM(C186:C187)</f>
        <v>0</v>
      </c>
    </row>
    <row r="186" spans="1:3" ht="17.25" customHeight="1" x14ac:dyDescent="0.15">
      <c r="A186" s="3">
        <v>2170402</v>
      </c>
      <c r="B186" s="6" t="s">
        <v>2359</v>
      </c>
      <c r="C186" s="44"/>
    </row>
    <row r="187" spans="1:3" ht="17.25" customHeight="1" x14ac:dyDescent="0.15">
      <c r="A187" s="3">
        <v>2170403</v>
      </c>
      <c r="B187" s="6" t="s">
        <v>2360</v>
      </c>
      <c r="C187" s="44"/>
    </row>
    <row r="188" spans="1:3" ht="17.25" customHeight="1" x14ac:dyDescent="0.15">
      <c r="A188" s="3">
        <v>229</v>
      </c>
      <c r="B188" s="7" t="s">
        <v>1920</v>
      </c>
      <c r="C188" s="42">
        <f>SUM(C189,C193,C202:C203)</f>
        <v>111689</v>
      </c>
    </row>
    <row r="189" spans="1:3" ht="17.25" customHeight="1" x14ac:dyDescent="0.15">
      <c r="A189" s="3">
        <v>22904</v>
      </c>
      <c r="B189" s="7" t="s">
        <v>2361</v>
      </c>
      <c r="C189" s="42">
        <f>SUM(C190:C192)</f>
        <v>109430</v>
      </c>
    </row>
    <row r="190" spans="1:3" ht="17.25" customHeight="1" x14ac:dyDescent="0.15">
      <c r="A190" s="3">
        <v>2290401</v>
      </c>
      <c r="B190" s="6" t="s">
        <v>2362</v>
      </c>
      <c r="C190" s="44"/>
    </row>
    <row r="191" spans="1:3" ht="17.25" customHeight="1" x14ac:dyDescent="0.15">
      <c r="A191" s="3">
        <v>2290402</v>
      </c>
      <c r="B191" s="6" t="s">
        <v>2363</v>
      </c>
      <c r="C191" s="44">
        <v>109430</v>
      </c>
    </row>
    <row r="192" spans="1:3" ht="17.25" customHeight="1" x14ac:dyDescent="0.15">
      <c r="A192" s="3">
        <v>2290403</v>
      </c>
      <c r="B192" s="6" t="s">
        <v>2364</v>
      </c>
      <c r="C192" s="44"/>
    </row>
    <row r="193" spans="1:3" ht="17.25" customHeight="1" x14ac:dyDescent="0.15">
      <c r="A193" s="3">
        <v>22908</v>
      </c>
      <c r="B193" s="7" t="s">
        <v>2365</v>
      </c>
      <c r="C193" s="42">
        <f>SUM(C194:C201)</f>
        <v>30</v>
      </c>
    </row>
    <row r="194" spans="1:3" ht="17.25" customHeight="1" x14ac:dyDescent="0.15">
      <c r="A194" s="3">
        <v>2290802</v>
      </c>
      <c r="B194" s="6" t="s">
        <v>2366</v>
      </c>
      <c r="C194" s="44"/>
    </row>
    <row r="195" spans="1:3" ht="17.25" customHeight="1" x14ac:dyDescent="0.15">
      <c r="A195" s="3">
        <v>2290803</v>
      </c>
      <c r="B195" s="6" t="s">
        <v>2367</v>
      </c>
      <c r="C195" s="44"/>
    </row>
    <row r="196" spans="1:3" ht="17.25" customHeight="1" x14ac:dyDescent="0.15">
      <c r="A196" s="3">
        <v>2290804</v>
      </c>
      <c r="B196" s="6" t="s">
        <v>2368</v>
      </c>
      <c r="C196" s="44">
        <v>30</v>
      </c>
    </row>
    <row r="197" spans="1:3" ht="17.25" customHeight="1" x14ac:dyDescent="0.15">
      <c r="A197" s="3">
        <v>2290805</v>
      </c>
      <c r="B197" s="6" t="s">
        <v>2369</v>
      </c>
      <c r="C197" s="44"/>
    </row>
    <row r="198" spans="1:3" ht="17.25" customHeight="1" x14ac:dyDescent="0.15">
      <c r="A198" s="3">
        <v>2290806</v>
      </c>
      <c r="B198" s="6" t="s">
        <v>2370</v>
      </c>
      <c r="C198" s="44"/>
    </row>
    <row r="199" spans="1:3" ht="17.25" customHeight="1" x14ac:dyDescent="0.15">
      <c r="A199" s="3">
        <v>2290807</v>
      </c>
      <c r="B199" s="6" t="s">
        <v>2371</v>
      </c>
      <c r="C199" s="44"/>
    </row>
    <row r="200" spans="1:3" ht="17.25" customHeight="1" x14ac:dyDescent="0.15">
      <c r="A200" s="3">
        <v>2290808</v>
      </c>
      <c r="B200" s="6" t="s">
        <v>2372</v>
      </c>
      <c r="C200" s="44"/>
    </row>
    <row r="201" spans="1:3" ht="17.25" customHeight="1" x14ac:dyDescent="0.15">
      <c r="A201" s="3">
        <v>2290899</v>
      </c>
      <c r="B201" s="6" t="s">
        <v>2373</v>
      </c>
      <c r="C201" s="44"/>
    </row>
    <row r="202" spans="1:3" ht="17.25" customHeight="1" x14ac:dyDescent="0.15">
      <c r="A202" s="3">
        <v>22909</v>
      </c>
      <c r="B202" s="7" t="s">
        <v>2374</v>
      </c>
      <c r="C202" s="44"/>
    </row>
    <row r="203" spans="1:3" ht="17.25" customHeight="1" x14ac:dyDescent="0.15">
      <c r="A203" s="3">
        <v>22960</v>
      </c>
      <c r="B203" s="7" t="s">
        <v>2375</v>
      </c>
      <c r="C203" s="42">
        <f>SUM(C204:C214)</f>
        <v>2229</v>
      </c>
    </row>
    <row r="204" spans="1:3" ht="17.25" customHeight="1" x14ac:dyDescent="0.15">
      <c r="A204" s="3">
        <v>2296001</v>
      </c>
      <c r="B204" s="6" t="s">
        <v>2376</v>
      </c>
      <c r="C204" s="44"/>
    </row>
    <row r="205" spans="1:3" ht="17.25" customHeight="1" x14ac:dyDescent="0.15">
      <c r="A205" s="3">
        <v>2296002</v>
      </c>
      <c r="B205" s="6" t="s">
        <v>2377</v>
      </c>
      <c r="C205" s="44">
        <v>719</v>
      </c>
    </row>
    <row r="206" spans="1:3" ht="17.25" customHeight="1" x14ac:dyDescent="0.15">
      <c r="A206" s="3">
        <v>2296003</v>
      </c>
      <c r="B206" s="6" t="s">
        <v>2378</v>
      </c>
      <c r="C206" s="44">
        <v>102</v>
      </c>
    </row>
    <row r="207" spans="1:3" ht="17.25" customHeight="1" x14ac:dyDescent="0.15">
      <c r="A207" s="3">
        <v>2296004</v>
      </c>
      <c r="B207" s="6" t="s">
        <v>2379</v>
      </c>
      <c r="C207" s="44">
        <v>28</v>
      </c>
    </row>
    <row r="208" spans="1:3" ht="17.25" customHeight="1" x14ac:dyDescent="0.15">
      <c r="A208" s="3">
        <v>2296005</v>
      </c>
      <c r="B208" s="6" t="s">
        <v>2380</v>
      </c>
      <c r="C208" s="44"/>
    </row>
    <row r="209" spans="1:3" ht="17.25" customHeight="1" x14ac:dyDescent="0.15">
      <c r="A209" s="3">
        <v>2296006</v>
      </c>
      <c r="B209" s="6" t="s">
        <v>2381</v>
      </c>
      <c r="C209" s="44"/>
    </row>
    <row r="210" spans="1:3" ht="17.25" customHeight="1" x14ac:dyDescent="0.15">
      <c r="A210" s="3">
        <v>2296010</v>
      </c>
      <c r="B210" s="6" t="s">
        <v>2382</v>
      </c>
      <c r="C210" s="44"/>
    </row>
    <row r="211" spans="1:3" ht="17.25" customHeight="1" x14ac:dyDescent="0.15">
      <c r="A211" s="3">
        <v>2296011</v>
      </c>
      <c r="B211" s="6" t="s">
        <v>2383</v>
      </c>
      <c r="C211" s="44"/>
    </row>
    <row r="212" spans="1:3" ht="17.25" customHeight="1" x14ac:dyDescent="0.15">
      <c r="A212" s="3">
        <v>2296012</v>
      </c>
      <c r="B212" s="6" t="s">
        <v>2384</v>
      </c>
      <c r="C212" s="44"/>
    </row>
    <row r="213" spans="1:3" ht="17.25" customHeight="1" x14ac:dyDescent="0.15">
      <c r="A213" s="3">
        <v>2296013</v>
      </c>
      <c r="B213" s="6" t="s">
        <v>2385</v>
      </c>
      <c r="C213" s="44"/>
    </row>
    <row r="214" spans="1:3" ht="17.25" customHeight="1" x14ac:dyDescent="0.15">
      <c r="A214" s="3">
        <v>2296099</v>
      </c>
      <c r="B214" s="6" t="s">
        <v>2386</v>
      </c>
      <c r="C214" s="44">
        <v>1380</v>
      </c>
    </row>
    <row r="215" spans="1:3" ht="17.25" customHeight="1" x14ac:dyDescent="0.15">
      <c r="A215" s="3">
        <v>232</v>
      </c>
      <c r="B215" s="7" t="s">
        <v>1846</v>
      </c>
      <c r="C215" s="42">
        <f>C216</f>
        <v>9114</v>
      </c>
    </row>
    <row r="216" spans="1:3" ht="17.25" customHeight="1" x14ac:dyDescent="0.15">
      <c r="A216" s="3">
        <v>23204</v>
      </c>
      <c r="B216" s="7" t="s">
        <v>2387</v>
      </c>
      <c r="C216" s="42">
        <f>SUM(C217:C231)</f>
        <v>9114</v>
      </c>
    </row>
    <row r="217" spans="1:3" ht="17.25" customHeight="1" x14ac:dyDescent="0.15">
      <c r="A217" s="3">
        <v>2320401</v>
      </c>
      <c r="B217" s="6" t="s">
        <v>2388</v>
      </c>
      <c r="C217" s="44"/>
    </row>
    <row r="218" spans="1:3" ht="17.25" customHeight="1" x14ac:dyDescent="0.15">
      <c r="A218" s="3">
        <v>2320405</v>
      </c>
      <c r="B218" s="6" t="s">
        <v>2389</v>
      </c>
      <c r="C218" s="44"/>
    </row>
    <row r="219" spans="1:3" ht="17.25" customHeight="1" x14ac:dyDescent="0.15">
      <c r="A219" s="3">
        <v>2320411</v>
      </c>
      <c r="B219" s="6" t="s">
        <v>2390</v>
      </c>
      <c r="C219" s="44">
        <v>721</v>
      </c>
    </row>
    <row r="220" spans="1:3" ht="17.25" customHeight="1" x14ac:dyDescent="0.15">
      <c r="A220" s="3">
        <v>2320413</v>
      </c>
      <c r="B220" s="6" t="s">
        <v>2391</v>
      </c>
      <c r="C220" s="44"/>
    </row>
    <row r="221" spans="1:3" ht="17.25" customHeight="1" x14ac:dyDescent="0.15">
      <c r="A221" s="3">
        <v>2320414</v>
      </c>
      <c r="B221" s="6" t="s">
        <v>2392</v>
      </c>
      <c r="C221" s="44"/>
    </row>
    <row r="222" spans="1:3" ht="17.25" customHeight="1" x14ac:dyDescent="0.15">
      <c r="A222" s="3">
        <v>2320416</v>
      </c>
      <c r="B222" s="6" t="s">
        <v>2393</v>
      </c>
      <c r="C222" s="44"/>
    </row>
    <row r="223" spans="1:3" ht="17.25" customHeight="1" x14ac:dyDescent="0.15">
      <c r="A223" s="3">
        <v>2320417</v>
      </c>
      <c r="B223" s="6" t="s">
        <v>2394</v>
      </c>
      <c r="C223" s="44"/>
    </row>
    <row r="224" spans="1:3" ht="17.25" customHeight="1" x14ac:dyDescent="0.15">
      <c r="A224" s="3">
        <v>2320418</v>
      </c>
      <c r="B224" s="6" t="s">
        <v>2395</v>
      </c>
      <c r="C224" s="44"/>
    </row>
    <row r="225" spans="1:3" ht="17.25" customHeight="1" x14ac:dyDescent="0.15">
      <c r="A225" s="3">
        <v>2320419</v>
      </c>
      <c r="B225" s="6" t="s">
        <v>2396</v>
      </c>
      <c r="C225" s="44"/>
    </row>
    <row r="226" spans="1:3" ht="17.25" customHeight="1" x14ac:dyDescent="0.15">
      <c r="A226" s="3">
        <v>2320420</v>
      </c>
      <c r="B226" s="6" t="s">
        <v>2397</v>
      </c>
      <c r="C226" s="44"/>
    </row>
    <row r="227" spans="1:3" ht="17.25" customHeight="1" x14ac:dyDescent="0.15">
      <c r="A227" s="3">
        <v>2320431</v>
      </c>
      <c r="B227" s="6" t="s">
        <v>2398</v>
      </c>
      <c r="C227" s="44">
        <v>398</v>
      </c>
    </row>
    <row r="228" spans="1:3" ht="17.25" customHeight="1" x14ac:dyDescent="0.15">
      <c r="A228" s="3">
        <v>2320432</v>
      </c>
      <c r="B228" s="6" t="s">
        <v>2399</v>
      </c>
      <c r="C228" s="44"/>
    </row>
    <row r="229" spans="1:3" ht="17.25" customHeight="1" x14ac:dyDescent="0.15">
      <c r="A229" s="3">
        <v>2320433</v>
      </c>
      <c r="B229" s="6" t="s">
        <v>2400</v>
      </c>
      <c r="C229" s="44">
        <v>333</v>
      </c>
    </row>
    <row r="230" spans="1:3" ht="17.25" customHeight="1" x14ac:dyDescent="0.15">
      <c r="A230" s="3">
        <v>2320498</v>
      </c>
      <c r="B230" s="6" t="s">
        <v>2401</v>
      </c>
      <c r="C230" s="44">
        <v>7662</v>
      </c>
    </row>
    <row r="231" spans="1:3" ht="17.25" customHeight="1" x14ac:dyDescent="0.15">
      <c r="A231" s="3">
        <v>2320499</v>
      </c>
      <c r="B231" s="6" t="s">
        <v>2402</v>
      </c>
      <c r="C231" s="44"/>
    </row>
    <row r="232" spans="1:3" ht="17.25" customHeight="1" x14ac:dyDescent="0.15">
      <c r="A232" s="3">
        <v>233</v>
      </c>
      <c r="B232" s="7" t="s">
        <v>1858</v>
      </c>
      <c r="C232" s="42">
        <f>C233</f>
        <v>0</v>
      </c>
    </row>
    <row r="233" spans="1:3" ht="17.25" customHeight="1" x14ac:dyDescent="0.15">
      <c r="A233" s="3">
        <v>23304</v>
      </c>
      <c r="B233" s="7" t="s">
        <v>2403</v>
      </c>
      <c r="C233" s="42">
        <f>SUM(C234:C248)</f>
        <v>0</v>
      </c>
    </row>
    <row r="234" spans="1:3" ht="17.25" customHeight="1" x14ac:dyDescent="0.15">
      <c r="A234" s="3">
        <v>2330401</v>
      </c>
      <c r="B234" s="6" t="s">
        <v>2404</v>
      </c>
      <c r="C234" s="44"/>
    </row>
    <row r="235" spans="1:3" ht="17.25" customHeight="1" x14ac:dyDescent="0.15">
      <c r="A235" s="3">
        <v>2330405</v>
      </c>
      <c r="B235" s="6" t="s">
        <v>2405</v>
      </c>
      <c r="C235" s="44"/>
    </row>
    <row r="236" spans="1:3" ht="17.25" customHeight="1" x14ac:dyDescent="0.15">
      <c r="A236" s="3">
        <v>2330411</v>
      </c>
      <c r="B236" s="6" t="s">
        <v>2406</v>
      </c>
      <c r="C236" s="44"/>
    </row>
    <row r="237" spans="1:3" ht="17.25" customHeight="1" x14ac:dyDescent="0.15">
      <c r="A237" s="3">
        <v>2330413</v>
      </c>
      <c r="B237" s="6" t="s">
        <v>2407</v>
      </c>
      <c r="C237" s="44"/>
    </row>
    <row r="238" spans="1:3" ht="17.25" customHeight="1" x14ac:dyDescent="0.15">
      <c r="A238" s="3">
        <v>2330414</v>
      </c>
      <c r="B238" s="6" t="s">
        <v>2408</v>
      </c>
      <c r="C238" s="44"/>
    </row>
    <row r="239" spans="1:3" ht="17.25" customHeight="1" x14ac:dyDescent="0.15">
      <c r="A239" s="3">
        <v>2330416</v>
      </c>
      <c r="B239" s="6" t="s">
        <v>2409</v>
      </c>
      <c r="C239" s="44"/>
    </row>
    <row r="240" spans="1:3" ht="17.25" customHeight="1" x14ac:dyDescent="0.15">
      <c r="A240" s="3">
        <v>2330417</v>
      </c>
      <c r="B240" s="6" t="s">
        <v>2410</v>
      </c>
      <c r="C240" s="44"/>
    </row>
    <row r="241" spans="1:3" ht="17.25" customHeight="1" x14ac:dyDescent="0.15">
      <c r="A241" s="3">
        <v>2330418</v>
      </c>
      <c r="B241" s="6" t="s">
        <v>2411</v>
      </c>
      <c r="C241" s="44"/>
    </row>
    <row r="242" spans="1:3" ht="17.25" customHeight="1" x14ac:dyDescent="0.15">
      <c r="A242" s="3">
        <v>2330419</v>
      </c>
      <c r="B242" s="6" t="s">
        <v>2412</v>
      </c>
      <c r="C242" s="44"/>
    </row>
    <row r="243" spans="1:3" ht="17.25" customHeight="1" x14ac:dyDescent="0.15">
      <c r="A243" s="3">
        <v>2330420</v>
      </c>
      <c r="B243" s="6" t="s">
        <v>2413</v>
      </c>
      <c r="C243" s="44"/>
    </row>
    <row r="244" spans="1:3" ht="17.25" customHeight="1" x14ac:dyDescent="0.15">
      <c r="A244" s="3">
        <v>2330431</v>
      </c>
      <c r="B244" s="6" t="s">
        <v>2414</v>
      </c>
      <c r="C244" s="44"/>
    </row>
    <row r="245" spans="1:3" ht="17.25" customHeight="1" x14ac:dyDescent="0.15">
      <c r="A245" s="3">
        <v>2330432</v>
      </c>
      <c r="B245" s="6" t="s">
        <v>2415</v>
      </c>
      <c r="C245" s="44"/>
    </row>
    <row r="246" spans="1:3" ht="17.25" customHeight="1" x14ac:dyDescent="0.15">
      <c r="A246" s="3">
        <v>2330433</v>
      </c>
      <c r="B246" s="6" t="s">
        <v>2416</v>
      </c>
      <c r="C246" s="44"/>
    </row>
    <row r="247" spans="1:3" ht="17.25" customHeight="1" x14ac:dyDescent="0.15">
      <c r="A247" s="3">
        <v>2330498</v>
      </c>
      <c r="B247" s="6" t="s">
        <v>2417</v>
      </c>
      <c r="C247" s="44"/>
    </row>
    <row r="248" spans="1:3" ht="17.25" customHeight="1" x14ac:dyDescent="0.15">
      <c r="A248" s="3">
        <v>2330499</v>
      </c>
      <c r="B248" s="6" t="s">
        <v>2418</v>
      </c>
      <c r="C248" s="44"/>
    </row>
    <row r="249" spans="1:3" ht="17.25" customHeight="1" x14ac:dyDescent="0.15">
      <c r="A249" s="3">
        <v>234</v>
      </c>
      <c r="B249" s="5" t="s">
        <v>2419</v>
      </c>
      <c r="C249" s="42">
        <f>SUM(C250,C263)</f>
        <v>0</v>
      </c>
    </row>
    <row r="250" spans="1:3" ht="17.25" customHeight="1" x14ac:dyDescent="0.15">
      <c r="A250" s="3">
        <v>23401</v>
      </c>
      <c r="B250" s="5" t="s">
        <v>1883</v>
      </c>
      <c r="C250" s="42">
        <f>SUM(C251:C262)</f>
        <v>0</v>
      </c>
    </row>
    <row r="251" spans="1:3" ht="17.25" customHeight="1" x14ac:dyDescent="0.15">
      <c r="A251" s="3">
        <v>2340101</v>
      </c>
      <c r="B251" s="3" t="s">
        <v>2420</v>
      </c>
      <c r="C251" s="44"/>
    </row>
    <row r="252" spans="1:3" ht="17.25" customHeight="1" x14ac:dyDescent="0.15">
      <c r="A252" s="3">
        <v>2340102</v>
      </c>
      <c r="B252" s="3" t="s">
        <v>2421</v>
      </c>
      <c r="C252" s="44"/>
    </row>
    <row r="253" spans="1:3" ht="17.25" customHeight="1" x14ac:dyDescent="0.15">
      <c r="A253" s="3">
        <v>2340103</v>
      </c>
      <c r="B253" s="3" t="s">
        <v>2422</v>
      </c>
      <c r="C253" s="44"/>
    </row>
    <row r="254" spans="1:3" ht="17.25" customHeight="1" x14ac:dyDescent="0.15">
      <c r="A254" s="3">
        <v>2340104</v>
      </c>
      <c r="B254" s="3" t="s">
        <v>2423</v>
      </c>
      <c r="C254" s="44"/>
    </row>
    <row r="255" spans="1:3" ht="17.25" customHeight="1" x14ac:dyDescent="0.15">
      <c r="A255" s="3">
        <v>2340105</v>
      </c>
      <c r="B255" s="3" t="s">
        <v>2424</v>
      </c>
      <c r="C255" s="44"/>
    </row>
    <row r="256" spans="1:3" ht="17.25" customHeight="1" x14ac:dyDescent="0.15">
      <c r="A256" s="3">
        <v>2340106</v>
      </c>
      <c r="B256" s="3" t="s">
        <v>2425</v>
      </c>
      <c r="C256" s="44"/>
    </row>
    <row r="257" spans="1:3" ht="17.25" customHeight="1" x14ac:dyDescent="0.15">
      <c r="A257" s="3">
        <v>2340107</v>
      </c>
      <c r="B257" s="3" t="s">
        <v>2426</v>
      </c>
      <c r="C257" s="44"/>
    </row>
    <row r="258" spans="1:3" ht="17.25" customHeight="1" x14ac:dyDescent="0.15">
      <c r="A258" s="3">
        <v>2340108</v>
      </c>
      <c r="B258" s="3" t="s">
        <v>2427</v>
      </c>
      <c r="C258" s="44"/>
    </row>
    <row r="259" spans="1:3" ht="17.25" customHeight="1" x14ac:dyDescent="0.15">
      <c r="A259" s="3">
        <v>2340109</v>
      </c>
      <c r="B259" s="3" t="s">
        <v>2428</v>
      </c>
      <c r="C259" s="44"/>
    </row>
    <row r="260" spans="1:3" ht="17.25" customHeight="1" x14ac:dyDescent="0.15">
      <c r="A260" s="3">
        <v>2340110</v>
      </c>
      <c r="B260" s="3" t="s">
        <v>2429</v>
      </c>
      <c r="C260" s="44"/>
    </row>
    <row r="261" spans="1:3" ht="17.25" customHeight="1" x14ac:dyDescent="0.15">
      <c r="A261" s="3">
        <v>2340111</v>
      </c>
      <c r="B261" s="3" t="s">
        <v>2430</v>
      </c>
      <c r="C261" s="44"/>
    </row>
    <row r="262" spans="1:3" ht="17.25" customHeight="1" x14ac:dyDescent="0.15">
      <c r="A262" s="3">
        <v>2340199</v>
      </c>
      <c r="B262" s="3" t="s">
        <v>2431</v>
      </c>
      <c r="C262" s="44"/>
    </row>
    <row r="263" spans="1:3" ht="17.25" customHeight="1" x14ac:dyDescent="0.15">
      <c r="A263" s="3">
        <v>23402</v>
      </c>
      <c r="B263" s="5" t="s">
        <v>2432</v>
      </c>
      <c r="C263" s="42">
        <f>SUM(C264:C269)</f>
        <v>0</v>
      </c>
    </row>
    <row r="264" spans="1:3" ht="17.25" customHeight="1" x14ac:dyDescent="0.15">
      <c r="A264" s="3">
        <v>2340201</v>
      </c>
      <c r="B264" s="3" t="s">
        <v>1653</v>
      </c>
      <c r="C264" s="44"/>
    </row>
    <row r="265" spans="1:3" ht="17.25" customHeight="1" x14ac:dyDescent="0.15">
      <c r="A265" s="3">
        <v>2340202</v>
      </c>
      <c r="B265" s="3" t="s">
        <v>1698</v>
      </c>
      <c r="C265" s="44"/>
    </row>
    <row r="266" spans="1:3" ht="17.25" customHeight="1" x14ac:dyDescent="0.15">
      <c r="A266" s="3">
        <v>2340203</v>
      </c>
      <c r="B266" s="3" t="s">
        <v>2433</v>
      </c>
      <c r="C266" s="44"/>
    </row>
    <row r="267" spans="1:3" ht="17.25" customHeight="1" x14ac:dyDescent="0.15">
      <c r="A267" s="3">
        <v>2340204</v>
      </c>
      <c r="B267" s="3" t="s">
        <v>2434</v>
      </c>
      <c r="C267" s="44"/>
    </row>
    <row r="268" spans="1:3" ht="17.25" customHeight="1" x14ac:dyDescent="0.15">
      <c r="A268" s="3">
        <v>2340205</v>
      </c>
      <c r="B268" s="3" t="s">
        <v>2435</v>
      </c>
      <c r="C268" s="44"/>
    </row>
    <row r="269" spans="1:3" ht="17.25" customHeight="1" x14ac:dyDescent="0.15">
      <c r="A269" s="3">
        <v>2340299</v>
      </c>
      <c r="B269" s="3" t="s">
        <v>2436</v>
      </c>
      <c r="C269" s="44"/>
    </row>
  </sheetData>
  <sheetProtection objects="1" autoFilter="0"/>
  <mergeCells count="1">
    <mergeCell ref="A1:C1"/>
  </mergeCells>
  <phoneticPr fontId="9" type="noConversion"/>
  <dataValidations count="1">
    <dataValidation type="decimal" allowBlank="1" showInputMessage="1" showErrorMessage="1" sqref="C5:C269">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showZeros="0" defaultGridColor="0" topLeftCell="D1" colorId="8" workbookViewId="0">
      <selection activeCell="I22" sqref="I22"/>
    </sheetView>
  </sheetViews>
  <sheetFormatPr defaultColWidth="12.125" defaultRowHeight="15.6" customHeight="1" x14ac:dyDescent="0.15"/>
  <cols>
    <col min="1" max="1" width="10.125" style="41" customWidth="1"/>
    <col min="2" max="2" width="45.5" style="41" customWidth="1"/>
    <col min="3" max="5" width="12.125" style="41"/>
    <col min="6" max="6" width="13" style="41" customWidth="1"/>
    <col min="7" max="12" width="12.125" style="41"/>
    <col min="13" max="13" width="10" style="41" customWidth="1"/>
    <col min="14" max="14" width="56.25" style="41" customWidth="1"/>
    <col min="15" max="22" width="12.125" style="41"/>
    <col min="23" max="23" width="10" style="41" customWidth="1"/>
    <col min="24" max="24" width="36.125" style="41" customWidth="1"/>
    <col min="25" max="26" width="12.125" style="41"/>
  </cols>
  <sheetData>
    <row r="1" spans="1:26" ht="33.75" customHeight="1" x14ac:dyDescent="0.15">
      <c r="A1" s="98" t="str">
        <f>'##BASEINFO'!$B$2&amp;"度"&amp;'##BASEINFO'!$B$7&amp;"政府性基金预算收支及结余情况录入表"</f>
        <v>2023年度龙山县政府性基金预算收支及结余情况录入表</v>
      </c>
      <c r="B1" s="98"/>
      <c r="C1" s="98"/>
      <c r="D1" s="98"/>
      <c r="E1" s="98"/>
      <c r="F1" s="98"/>
      <c r="G1" s="98"/>
      <c r="H1" s="98"/>
      <c r="I1" s="98"/>
      <c r="J1" s="98"/>
      <c r="K1" s="98"/>
      <c r="L1" s="98"/>
      <c r="M1" s="98"/>
      <c r="N1" s="98"/>
      <c r="O1" s="98"/>
      <c r="P1" s="98"/>
      <c r="Q1" s="98"/>
      <c r="R1" s="98"/>
      <c r="S1" s="98"/>
      <c r="T1" s="98"/>
      <c r="U1" s="98"/>
      <c r="V1" s="98"/>
      <c r="W1" s="98"/>
      <c r="X1" s="98"/>
      <c r="Y1" s="98"/>
      <c r="Z1" s="98"/>
    </row>
    <row r="2" spans="1:26" ht="17.25" customHeight="1" x14ac:dyDescent="0.15">
      <c r="A2" s="99" t="s">
        <v>165</v>
      </c>
      <c r="B2" s="99"/>
      <c r="C2" s="99"/>
      <c r="D2" s="99"/>
      <c r="E2" s="99"/>
      <c r="F2" s="99"/>
      <c r="G2" s="99"/>
      <c r="H2" s="99"/>
      <c r="I2" s="99"/>
      <c r="J2" s="99"/>
      <c r="K2" s="99"/>
      <c r="L2" s="99"/>
      <c r="M2" s="99"/>
      <c r="N2" s="99"/>
      <c r="O2" s="99"/>
      <c r="P2" s="99"/>
      <c r="Q2" s="99"/>
      <c r="R2" s="99"/>
      <c r="S2" s="99"/>
      <c r="T2" s="99"/>
      <c r="U2" s="99"/>
      <c r="V2" s="99"/>
      <c r="W2" s="99"/>
      <c r="X2" s="99"/>
      <c r="Y2" s="99"/>
      <c r="Z2" s="99"/>
    </row>
    <row r="3" spans="1:26" ht="17.25" customHeight="1" x14ac:dyDescent="0.15">
      <c r="A3" s="99" t="s">
        <v>172</v>
      </c>
      <c r="B3" s="99"/>
      <c r="C3" s="99"/>
      <c r="D3" s="99"/>
      <c r="E3" s="99"/>
      <c r="F3" s="99"/>
      <c r="G3" s="99"/>
      <c r="H3" s="99"/>
      <c r="I3" s="99"/>
      <c r="J3" s="99"/>
      <c r="K3" s="99"/>
      <c r="L3" s="99"/>
      <c r="M3" s="99"/>
      <c r="N3" s="99"/>
      <c r="O3" s="99"/>
      <c r="P3" s="99"/>
      <c r="Q3" s="99"/>
      <c r="R3" s="99"/>
      <c r="S3" s="99"/>
      <c r="T3" s="99"/>
      <c r="U3" s="99"/>
      <c r="V3" s="99"/>
      <c r="W3" s="99"/>
      <c r="X3" s="99"/>
      <c r="Y3" s="99"/>
      <c r="Z3" s="99"/>
    </row>
    <row r="4" spans="1:26" s="49" customFormat="1" ht="17.25" customHeight="1" x14ac:dyDescent="0.15">
      <c r="A4" s="102" t="s">
        <v>173</v>
      </c>
      <c r="B4" s="102" t="s">
        <v>2437</v>
      </c>
      <c r="C4" s="102" t="s">
        <v>175</v>
      </c>
      <c r="D4" s="102" t="s">
        <v>1929</v>
      </c>
      <c r="E4" s="102" t="s">
        <v>2046</v>
      </c>
      <c r="F4" s="102" t="s">
        <v>2438</v>
      </c>
      <c r="G4" s="102" t="s">
        <v>2053</v>
      </c>
      <c r="H4" s="102" t="s">
        <v>2136</v>
      </c>
      <c r="I4" s="102" t="s">
        <v>2059</v>
      </c>
      <c r="J4" s="102" t="s">
        <v>2072</v>
      </c>
      <c r="K4" s="102" t="s">
        <v>2125</v>
      </c>
      <c r="L4" s="102" t="s">
        <v>2127</v>
      </c>
      <c r="M4" s="102" t="s">
        <v>173</v>
      </c>
      <c r="N4" s="102" t="s">
        <v>2439</v>
      </c>
      <c r="O4" s="102" t="s">
        <v>175</v>
      </c>
      <c r="P4" s="102" t="s">
        <v>1930</v>
      </c>
      <c r="Q4" s="102" t="s">
        <v>2047</v>
      </c>
      <c r="R4" s="102" t="s">
        <v>2055</v>
      </c>
      <c r="S4" s="102" t="s">
        <v>2060</v>
      </c>
      <c r="T4" s="102" t="s">
        <v>2073</v>
      </c>
      <c r="U4" s="102" t="s">
        <v>2128</v>
      </c>
      <c r="V4" s="102" t="s">
        <v>2126</v>
      </c>
      <c r="W4" s="102" t="s">
        <v>173</v>
      </c>
      <c r="X4" s="102" t="s">
        <v>2440</v>
      </c>
      <c r="Y4" s="102" t="s">
        <v>2441</v>
      </c>
      <c r="Z4" s="102" t="s">
        <v>2130</v>
      </c>
    </row>
    <row r="5" spans="1:26" s="49" customFormat="1" ht="17.25" customHeight="1"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row>
    <row r="6" spans="1:26" ht="17.25" customHeight="1" x14ac:dyDescent="0.15">
      <c r="A6" s="3"/>
      <c r="B6" s="4" t="s">
        <v>2137</v>
      </c>
      <c r="C6" s="42">
        <f t="shared" ref="C6:L6" si="0">SUM(C7:C32)</f>
        <v>27391</v>
      </c>
      <c r="D6" s="42">
        <f t="shared" si="0"/>
        <v>5915</v>
      </c>
      <c r="E6" s="42">
        <f t="shared" si="0"/>
        <v>0</v>
      </c>
      <c r="F6" s="42">
        <f t="shared" si="0"/>
        <v>0</v>
      </c>
      <c r="G6" s="42">
        <f t="shared" si="0"/>
        <v>421</v>
      </c>
      <c r="H6" s="42">
        <f t="shared" si="0"/>
        <v>7662</v>
      </c>
      <c r="I6" s="42">
        <f t="shared" si="0"/>
        <v>0</v>
      </c>
      <c r="J6" s="42">
        <f t="shared" si="0"/>
        <v>122286</v>
      </c>
      <c r="K6" s="42">
        <f t="shared" si="0"/>
        <v>0</v>
      </c>
      <c r="L6" s="42">
        <f t="shared" si="0"/>
        <v>0</v>
      </c>
      <c r="M6" s="3"/>
      <c r="N6" s="4" t="s">
        <v>2207</v>
      </c>
      <c r="O6" s="42">
        <f t="shared" ref="O6:V6" si="1">SUM(O7:O32)</f>
        <v>142554</v>
      </c>
      <c r="P6" s="42">
        <f t="shared" si="1"/>
        <v>0</v>
      </c>
      <c r="Q6" s="42">
        <f t="shared" si="1"/>
        <v>183</v>
      </c>
      <c r="R6" s="42">
        <f t="shared" si="1"/>
        <v>7662</v>
      </c>
      <c r="S6" s="42">
        <f t="shared" si="1"/>
        <v>12586</v>
      </c>
      <c r="T6" s="42">
        <f t="shared" si="1"/>
        <v>0</v>
      </c>
      <c r="U6" s="42">
        <f t="shared" si="1"/>
        <v>0</v>
      </c>
      <c r="V6" s="42">
        <f t="shared" si="1"/>
        <v>0</v>
      </c>
      <c r="W6" s="3"/>
      <c r="X6" s="4" t="s">
        <v>2442</v>
      </c>
      <c r="Y6" s="42">
        <f>SUM(Y7:Y32)</f>
        <v>0</v>
      </c>
      <c r="Z6" s="42">
        <f t="shared" ref="Z6:Z32" si="2">SUM(C6:L6)-SUM(O6:V6)-Y6</f>
        <v>690</v>
      </c>
    </row>
    <row r="7" spans="1:26" ht="17.25" customHeight="1" x14ac:dyDescent="0.15">
      <c r="A7" s="3">
        <v>1030166</v>
      </c>
      <c r="B7" s="3" t="s">
        <v>2443</v>
      </c>
      <c r="C7" s="42">
        <f>'L08'!C39</f>
        <v>0</v>
      </c>
      <c r="D7" s="45"/>
      <c r="E7" s="45"/>
      <c r="F7" s="43"/>
      <c r="G7" s="43"/>
      <c r="H7" s="44"/>
      <c r="I7" s="44"/>
      <c r="J7" s="45"/>
      <c r="K7" s="45"/>
      <c r="L7" s="45"/>
      <c r="M7" s="3">
        <v>20610</v>
      </c>
      <c r="N7" s="3" t="s">
        <v>2444</v>
      </c>
      <c r="O7" s="42">
        <f>'L09'!C7</f>
        <v>0</v>
      </c>
      <c r="P7" s="45"/>
      <c r="Q7" s="45"/>
      <c r="R7" s="44"/>
      <c r="S7" s="44"/>
      <c r="T7" s="45"/>
      <c r="U7" s="45"/>
      <c r="V7" s="45"/>
      <c r="W7" s="3">
        <v>1030166</v>
      </c>
      <c r="X7" s="3" t="s">
        <v>2445</v>
      </c>
      <c r="Y7" s="44"/>
      <c r="Z7" s="42">
        <f t="shared" si="2"/>
        <v>0</v>
      </c>
    </row>
    <row r="8" spans="1:26" ht="17.25" customHeight="1" x14ac:dyDescent="0.15">
      <c r="A8" s="3"/>
      <c r="B8" s="3" t="s">
        <v>2446</v>
      </c>
      <c r="C8" s="42">
        <f>'L08'!C14+'L08'!C58</f>
        <v>0</v>
      </c>
      <c r="D8" s="45">
        <v>11</v>
      </c>
      <c r="E8" s="45"/>
      <c r="F8" s="43"/>
      <c r="G8" s="43"/>
      <c r="H8" s="44"/>
      <c r="I8" s="44"/>
      <c r="J8" s="45"/>
      <c r="K8" s="45"/>
      <c r="L8" s="45"/>
      <c r="M8" s="3"/>
      <c r="N8" s="3" t="s">
        <v>2447</v>
      </c>
      <c r="O8" s="42">
        <f>'L09'!C15+'L09'!C27+'L09'!C218+'L09'!C235</f>
        <v>0</v>
      </c>
      <c r="P8" s="45"/>
      <c r="Q8" s="45"/>
      <c r="R8" s="44"/>
      <c r="S8" s="44"/>
      <c r="T8" s="45"/>
      <c r="U8" s="45"/>
      <c r="V8" s="45"/>
      <c r="W8" s="3"/>
      <c r="X8" s="3" t="s">
        <v>2448</v>
      </c>
      <c r="Y8" s="44"/>
      <c r="Z8" s="42">
        <f t="shared" si="2"/>
        <v>11</v>
      </c>
    </row>
    <row r="9" spans="1:26" ht="17.25" customHeight="1" x14ac:dyDescent="0.15">
      <c r="A9" s="3">
        <v>1030121</v>
      </c>
      <c r="B9" s="3" t="s">
        <v>2449</v>
      </c>
      <c r="C9" s="42">
        <f>'L08'!C13</f>
        <v>0</v>
      </c>
      <c r="D9" s="45"/>
      <c r="E9" s="45"/>
      <c r="F9" s="43"/>
      <c r="G9" s="43"/>
      <c r="H9" s="44"/>
      <c r="I9" s="44"/>
      <c r="J9" s="45"/>
      <c r="K9" s="45"/>
      <c r="L9" s="45"/>
      <c r="M9" s="3">
        <v>20709</v>
      </c>
      <c r="N9" s="3" t="s">
        <v>2450</v>
      </c>
      <c r="O9" s="42">
        <f>'L09'!C21</f>
        <v>0</v>
      </c>
      <c r="P9" s="45"/>
      <c r="Q9" s="45"/>
      <c r="R9" s="44"/>
      <c r="S9" s="44"/>
      <c r="T9" s="45"/>
      <c r="U9" s="45"/>
      <c r="V9" s="45"/>
      <c r="W9" s="3">
        <v>1030121</v>
      </c>
      <c r="X9" s="3" t="s">
        <v>2451</v>
      </c>
      <c r="Y9" s="44"/>
      <c r="Z9" s="42">
        <f t="shared" si="2"/>
        <v>0</v>
      </c>
    </row>
    <row r="10" spans="1:26" ht="17.25" customHeight="1" x14ac:dyDescent="0.15">
      <c r="A10" s="3">
        <v>1030149</v>
      </c>
      <c r="B10" s="3" t="s">
        <v>2452</v>
      </c>
      <c r="C10" s="42">
        <f>'L08'!C23</f>
        <v>0</v>
      </c>
      <c r="D10" s="45">
        <v>3473</v>
      </c>
      <c r="E10" s="45"/>
      <c r="F10" s="43"/>
      <c r="G10" s="43">
        <v>1</v>
      </c>
      <c r="H10" s="44"/>
      <c r="I10" s="44"/>
      <c r="J10" s="45"/>
      <c r="K10" s="45"/>
      <c r="L10" s="45"/>
      <c r="M10" s="3">
        <v>20822</v>
      </c>
      <c r="N10" s="3" t="s">
        <v>2453</v>
      </c>
      <c r="O10" s="42">
        <f>'L09'!C31</f>
        <v>3473</v>
      </c>
      <c r="P10" s="45"/>
      <c r="Q10" s="45"/>
      <c r="R10" s="44"/>
      <c r="S10" s="44"/>
      <c r="T10" s="45"/>
      <c r="U10" s="45"/>
      <c r="V10" s="45"/>
      <c r="W10" s="3">
        <v>1030149</v>
      </c>
      <c r="X10" s="3" t="s">
        <v>2454</v>
      </c>
      <c r="Y10" s="44"/>
      <c r="Z10" s="42">
        <f t="shared" si="2"/>
        <v>1</v>
      </c>
    </row>
    <row r="11" spans="1:26" ht="17.25" customHeight="1" x14ac:dyDescent="0.15">
      <c r="A11" s="3"/>
      <c r="B11" s="3" t="s">
        <v>2455</v>
      </c>
      <c r="C11" s="42">
        <f>'L08'!C34+'L08'!C66</f>
        <v>0</v>
      </c>
      <c r="D11" s="45"/>
      <c r="E11" s="45"/>
      <c r="F11" s="43"/>
      <c r="G11" s="43"/>
      <c r="H11" s="44"/>
      <c r="I11" s="44"/>
      <c r="J11" s="45"/>
      <c r="K11" s="45"/>
      <c r="L11" s="45"/>
      <c r="M11" s="3"/>
      <c r="N11" s="3" t="s">
        <v>2456</v>
      </c>
      <c r="O11" s="42">
        <f>'L09'!C35+'L09'!C39+'L09'!C223+'L09'!C240</f>
        <v>0</v>
      </c>
      <c r="P11" s="45"/>
      <c r="Q11" s="45"/>
      <c r="R11" s="44"/>
      <c r="S11" s="44"/>
      <c r="T11" s="45"/>
      <c r="U11" s="45"/>
      <c r="V11" s="45"/>
      <c r="W11" s="3"/>
      <c r="X11" s="3" t="s">
        <v>2457</v>
      </c>
      <c r="Y11" s="44"/>
      <c r="Z11" s="42">
        <f t="shared" si="2"/>
        <v>0</v>
      </c>
    </row>
    <row r="12" spans="1:26" ht="17.25" customHeight="1" x14ac:dyDescent="0.15">
      <c r="A12" s="3">
        <v>1030168</v>
      </c>
      <c r="B12" s="3" t="s">
        <v>2458</v>
      </c>
      <c r="C12" s="42">
        <f>'L08'!C40</f>
        <v>0</v>
      </c>
      <c r="D12" s="45"/>
      <c r="E12" s="45"/>
      <c r="F12" s="43"/>
      <c r="G12" s="43"/>
      <c r="H12" s="44"/>
      <c r="I12" s="44"/>
      <c r="J12" s="45"/>
      <c r="K12" s="45"/>
      <c r="L12" s="45"/>
      <c r="M12" s="3">
        <v>21160</v>
      </c>
      <c r="N12" s="3" t="s">
        <v>2459</v>
      </c>
      <c r="O12" s="42">
        <f>'L09'!C43</f>
        <v>0</v>
      </c>
      <c r="P12" s="45"/>
      <c r="Q12" s="45"/>
      <c r="R12" s="44"/>
      <c r="S12" s="44"/>
      <c r="T12" s="45"/>
      <c r="U12" s="45"/>
      <c r="V12" s="45"/>
      <c r="W12" s="3">
        <v>1030168</v>
      </c>
      <c r="X12" s="3" t="s">
        <v>2460</v>
      </c>
      <c r="Y12" s="44"/>
      <c r="Z12" s="42">
        <f t="shared" si="2"/>
        <v>0</v>
      </c>
    </row>
    <row r="13" spans="1:26" ht="17.25" customHeight="1" x14ac:dyDescent="0.15">
      <c r="A13" s="3">
        <v>1030175</v>
      </c>
      <c r="B13" s="3" t="s">
        <v>2461</v>
      </c>
      <c r="C13" s="42">
        <f>'L08'!C42</f>
        <v>0</v>
      </c>
      <c r="D13" s="45"/>
      <c r="E13" s="45"/>
      <c r="F13" s="43"/>
      <c r="G13" s="43"/>
      <c r="H13" s="44"/>
      <c r="I13" s="44"/>
      <c r="J13" s="45"/>
      <c r="K13" s="45"/>
      <c r="L13" s="45"/>
      <c r="M13" s="3">
        <v>21161</v>
      </c>
      <c r="N13" s="3" t="s">
        <v>2462</v>
      </c>
      <c r="O13" s="42">
        <f>'L09'!C48</f>
        <v>0</v>
      </c>
      <c r="P13" s="45"/>
      <c r="Q13" s="45"/>
      <c r="R13" s="44"/>
      <c r="S13" s="44"/>
      <c r="T13" s="45"/>
      <c r="U13" s="45"/>
      <c r="V13" s="45"/>
      <c r="W13" s="3">
        <v>1030175</v>
      </c>
      <c r="X13" s="3" t="s">
        <v>2463</v>
      </c>
      <c r="Y13" s="44"/>
      <c r="Z13" s="42">
        <f t="shared" si="2"/>
        <v>0</v>
      </c>
    </row>
    <row r="14" spans="1:26" ht="17.25" customHeight="1" x14ac:dyDescent="0.15">
      <c r="A14" s="3"/>
      <c r="B14" s="3" t="s">
        <v>2464</v>
      </c>
      <c r="C14" s="92">
        <v>24689</v>
      </c>
      <c r="D14" s="45"/>
      <c r="E14" s="45"/>
      <c r="F14" s="43"/>
      <c r="G14" s="43"/>
      <c r="H14" s="44"/>
      <c r="I14" s="44"/>
      <c r="J14" s="45">
        <v>12586</v>
      </c>
      <c r="K14" s="45"/>
      <c r="L14" s="45"/>
      <c r="M14" s="3"/>
      <c r="N14" s="3" t="s">
        <v>2465</v>
      </c>
      <c r="O14" s="44">
        <v>16608</v>
      </c>
      <c r="P14" s="45"/>
      <c r="Q14" s="45">
        <v>183</v>
      </c>
      <c r="R14" s="44">
        <v>7662</v>
      </c>
      <c r="S14" s="44">
        <v>12586</v>
      </c>
      <c r="T14" s="45"/>
      <c r="U14" s="45"/>
      <c r="V14" s="45"/>
      <c r="W14" s="3"/>
      <c r="X14" s="3" t="s">
        <v>2466</v>
      </c>
      <c r="Y14" s="44"/>
      <c r="Z14" s="42">
        <f t="shared" si="2"/>
        <v>236</v>
      </c>
    </row>
    <row r="15" spans="1:26" ht="17.25" customHeight="1" x14ac:dyDescent="0.15">
      <c r="A15" s="3"/>
      <c r="B15" s="3" t="s">
        <v>2467</v>
      </c>
      <c r="C15" s="42">
        <f>'L08'!C15+'L08'!C17+'L08'!C59-C14</f>
        <v>0</v>
      </c>
      <c r="D15" s="45"/>
      <c r="E15" s="45"/>
      <c r="F15" s="43"/>
      <c r="G15" s="43"/>
      <c r="H15" s="44"/>
      <c r="I15" s="44"/>
      <c r="J15" s="45"/>
      <c r="K15" s="45"/>
      <c r="L15" s="45"/>
      <c r="M15" s="3"/>
      <c r="N15" s="3" t="s">
        <v>2468</v>
      </c>
      <c r="O15" s="42">
        <f>'L09'!C54+'L09'!C70+'L09'!C85+'L09'!C89+'L09'!C102+'L09'!C219+'L09'!C227+'L09'!C229+'L09'!C236+'L09'!C244+'L09'!C246-O14</f>
        <v>0</v>
      </c>
      <c r="P15" s="45"/>
      <c r="Q15" s="45"/>
      <c r="R15" s="44"/>
      <c r="S15" s="44"/>
      <c r="T15" s="45"/>
      <c r="U15" s="45"/>
      <c r="V15" s="45"/>
      <c r="W15" s="3"/>
      <c r="X15" s="3" t="s">
        <v>2469</v>
      </c>
      <c r="Y15" s="44"/>
      <c r="Z15" s="42">
        <f t="shared" si="2"/>
        <v>0</v>
      </c>
    </row>
    <row r="16" spans="1:26" ht="17.25" customHeight="1" x14ac:dyDescent="0.15">
      <c r="A16" s="3"/>
      <c r="B16" s="3" t="s">
        <v>2470</v>
      </c>
      <c r="C16" s="42">
        <f>'L08'!C16+'L08'!C63</f>
        <v>0</v>
      </c>
      <c r="D16" s="45"/>
      <c r="E16" s="45"/>
      <c r="F16" s="43"/>
      <c r="G16" s="43"/>
      <c r="H16" s="44"/>
      <c r="I16" s="44"/>
      <c r="J16" s="45"/>
      <c r="K16" s="45"/>
      <c r="L16" s="45"/>
      <c r="M16" s="3"/>
      <c r="N16" s="3" t="s">
        <v>2471</v>
      </c>
      <c r="O16" s="42">
        <f>'L09'!C74+'L09'!C220+'L09'!C237</f>
        <v>0</v>
      </c>
      <c r="P16" s="45"/>
      <c r="Q16" s="45"/>
      <c r="R16" s="44"/>
      <c r="S16" s="44"/>
      <c r="T16" s="45"/>
      <c r="U16" s="45"/>
      <c r="V16" s="45"/>
      <c r="W16" s="3"/>
      <c r="X16" s="3" t="s">
        <v>2472</v>
      </c>
      <c r="Y16" s="44"/>
      <c r="Z16" s="42">
        <f t="shared" si="2"/>
        <v>0</v>
      </c>
    </row>
    <row r="17" spans="1:26" ht="17.25" customHeight="1" x14ac:dyDescent="0.15">
      <c r="A17" s="3"/>
      <c r="B17" s="3" t="s">
        <v>2473</v>
      </c>
      <c r="C17" s="42">
        <f>'L08'!C33+'L08'!C65</f>
        <v>1582</v>
      </c>
      <c r="D17" s="45"/>
      <c r="E17" s="45"/>
      <c r="F17" s="43"/>
      <c r="G17" s="43"/>
      <c r="H17" s="44"/>
      <c r="I17" s="44"/>
      <c r="J17" s="45"/>
      <c r="K17" s="45"/>
      <c r="L17" s="45"/>
      <c r="M17" s="3"/>
      <c r="N17" s="3" t="s">
        <v>2474</v>
      </c>
      <c r="O17" s="42">
        <f>'L09'!C75+'L09'!C93+'L09'!C222+'L09'!C239</f>
        <v>1582</v>
      </c>
      <c r="P17" s="45"/>
      <c r="Q17" s="45"/>
      <c r="R17" s="44"/>
      <c r="S17" s="44"/>
      <c r="T17" s="45"/>
      <c r="U17" s="45"/>
      <c r="V17" s="45"/>
      <c r="W17" s="3"/>
      <c r="X17" s="3" t="s">
        <v>2475</v>
      </c>
      <c r="Y17" s="44"/>
      <c r="Z17" s="42">
        <f t="shared" si="2"/>
        <v>0</v>
      </c>
    </row>
    <row r="18" spans="1:26" ht="17.25" customHeight="1" x14ac:dyDescent="0.15">
      <c r="A18" s="3"/>
      <c r="B18" s="3" t="s">
        <v>2476</v>
      </c>
      <c r="C18" s="42">
        <f>'L08'!C45+'L08'!C71</f>
        <v>1120</v>
      </c>
      <c r="D18" s="45"/>
      <c r="E18" s="45"/>
      <c r="F18" s="43"/>
      <c r="G18" s="43"/>
      <c r="H18" s="44"/>
      <c r="I18" s="44"/>
      <c r="J18" s="45"/>
      <c r="K18" s="45"/>
      <c r="L18" s="45"/>
      <c r="M18" s="3"/>
      <c r="N18" s="3" t="s">
        <v>2477</v>
      </c>
      <c r="O18" s="42">
        <f>'L09'!C81+'L09'!C99+'L09'!C226+'L09'!C243</f>
        <v>1120</v>
      </c>
      <c r="P18" s="45"/>
      <c r="Q18" s="45"/>
      <c r="R18" s="44"/>
      <c r="S18" s="44"/>
      <c r="T18" s="45"/>
      <c r="U18" s="45"/>
      <c r="V18" s="45"/>
      <c r="W18" s="3"/>
      <c r="X18" s="3" t="s">
        <v>2478</v>
      </c>
      <c r="Y18" s="44"/>
      <c r="Z18" s="42">
        <f t="shared" si="2"/>
        <v>0</v>
      </c>
    </row>
    <row r="19" spans="1:26" ht="17.25" customHeight="1" x14ac:dyDescent="0.15">
      <c r="A19" s="3"/>
      <c r="B19" s="3" t="s">
        <v>2479</v>
      </c>
      <c r="C19" s="42">
        <f>'L08'!C24+'L08'!C64</f>
        <v>0</v>
      </c>
      <c r="D19" s="45"/>
      <c r="E19" s="45"/>
      <c r="F19" s="43"/>
      <c r="G19" s="43">
        <v>420</v>
      </c>
      <c r="H19" s="44"/>
      <c r="I19" s="44"/>
      <c r="J19" s="45"/>
      <c r="K19" s="45"/>
      <c r="L19" s="45"/>
      <c r="M19" s="3"/>
      <c r="N19" s="3" t="s">
        <v>2480</v>
      </c>
      <c r="O19" s="42">
        <f>'L09'!C112+'L09'!C127+'L09'!C221+'L09'!C238</f>
        <v>420</v>
      </c>
      <c r="P19" s="45"/>
      <c r="Q19" s="45"/>
      <c r="R19" s="44"/>
      <c r="S19" s="44"/>
      <c r="T19" s="45"/>
      <c r="U19" s="45"/>
      <c r="V19" s="45"/>
      <c r="W19" s="3"/>
      <c r="X19" s="3" t="s">
        <v>2481</v>
      </c>
      <c r="Y19" s="44"/>
      <c r="Z19" s="42">
        <f t="shared" si="2"/>
        <v>0</v>
      </c>
    </row>
    <row r="20" spans="1:26" ht="17.25" customHeight="1" x14ac:dyDescent="0.15">
      <c r="A20" s="3">
        <v>1030152</v>
      </c>
      <c r="B20" s="3" t="s">
        <v>2482</v>
      </c>
      <c r="C20" s="42">
        <f>'L08'!C27</f>
        <v>0</v>
      </c>
      <c r="D20" s="45"/>
      <c r="E20" s="45"/>
      <c r="F20" s="43"/>
      <c r="G20" s="43"/>
      <c r="H20" s="44"/>
      <c r="I20" s="44"/>
      <c r="J20" s="45"/>
      <c r="K20" s="45"/>
      <c r="L20" s="45"/>
      <c r="M20" s="3">
        <v>21367</v>
      </c>
      <c r="N20" s="3" t="s">
        <v>2483</v>
      </c>
      <c r="O20" s="42">
        <f>'L09'!C117</f>
        <v>0</v>
      </c>
      <c r="P20" s="45"/>
      <c r="Q20" s="45"/>
      <c r="R20" s="44"/>
      <c r="S20" s="44"/>
      <c r="T20" s="45"/>
      <c r="U20" s="45"/>
      <c r="V20" s="45"/>
      <c r="W20" s="3">
        <v>1030152</v>
      </c>
      <c r="X20" s="3" t="s">
        <v>2484</v>
      </c>
      <c r="Y20" s="44"/>
      <c r="Z20" s="42">
        <f t="shared" si="2"/>
        <v>0</v>
      </c>
    </row>
    <row r="21" spans="1:26" ht="17.25" customHeight="1" x14ac:dyDescent="0.15">
      <c r="A21" s="3"/>
      <c r="B21" s="3" t="s">
        <v>2485</v>
      </c>
      <c r="C21" s="42">
        <f>'L08'!C35+'L08'!C67</f>
        <v>0</v>
      </c>
      <c r="D21" s="45"/>
      <c r="E21" s="45"/>
      <c r="F21" s="43"/>
      <c r="G21" s="43"/>
      <c r="H21" s="44"/>
      <c r="I21" s="44"/>
      <c r="J21" s="45"/>
      <c r="K21" s="45"/>
      <c r="L21" s="45"/>
      <c r="M21" s="3"/>
      <c r="N21" s="3" t="s">
        <v>2486</v>
      </c>
      <c r="O21" s="42">
        <f>'L09'!C122+'L09'!C130+'L09'!C224+'L09'!C241</f>
        <v>0</v>
      </c>
      <c r="P21" s="45"/>
      <c r="Q21" s="45"/>
      <c r="R21" s="44"/>
      <c r="S21" s="44"/>
      <c r="T21" s="45"/>
      <c r="U21" s="45"/>
      <c r="V21" s="45"/>
      <c r="W21" s="3"/>
      <c r="X21" s="3" t="s">
        <v>2487</v>
      </c>
      <c r="Y21" s="44"/>
      <c r="Z21" s="42">
        <f t="shared" si="2"/>
        <v>0</v>
      </c>
    </row>
    <row r="22" spans="1:26" ht="17.25" customHeight="1" x14ac:dyDescent="0.15">
      <c r="A22" s="3"/>
      <c r="B22" s="3" t="s">
        <v>2488</v>
      </c>
      <c r="C22" s="42">
        <f>'L08'!C12+'L08'!C57</f>
        <v>0</v>
      </c>
      <c r="D22" s="45"/>
      <c r="E22" s="45"/>
      <c r="F22" s="43"/>
      <c r="G22" s="43"/>
      <c r="H22" s="44"/>
      <c r="I22" s="44"/>
      <c r="J22" s="45"/>
      <c r="K22" s="45"/>
      <c r="L22" s="45"/>
      <c r="M22" s="3"/>
      <c r="N22" s="3" t="s">
        <v>2489</v>
      </c>
      <c r="O22" s="42">
        <f>'L09'!C136+'L09'!C172+'L09'!C217+'L09'!C234</f>
        <v>0</v>
      </c>
      <c r="P22" s="45"/>
      <c r="Q22" s="45"/>
      <c r="R22" s="44"/>
      <c r="S22" s="44"/>
      <c r="T22" s="45"/>
      <c r="U22" s="45"/>
      <c r="V22" s="45"/>
      <c r="W22" s="3"/>
      <c r="X22" s="3" t="s">
        <v>2490</v>
      </c>
      <c r="Y22" s="44"/>
      <c r="Z22" s="42">
        <f t="shared" si="2"/>
        <v>0</v>
      </c>
    </row>
    <row r="23" spans="1:26" ht="17.25" customHeight="1" x14ac:dyDescent="0.15">
      <c r="A23" s="3"/>
      <c r="B23" s="3" t="s">
        <v>2491</v>
      </c>
      <c r="C23" s="42">
        <f>'L08'!C38+'L08'!C68</f>
        <v>0</v>
      </c>
      <c r="D23" s="45"/>
      <c r="E23" s="45"/>
      <c r="F23" s="43"/>
      <c r="G23" s="43"/>
      <c r="H23" s="44"/>
      <c r="I23" s="44"/>
      <c r="J23" s="45"/>
      <c r="K23" s="45"/>
      <c r="L23" s="45"/>
      <c r="M23" s="3"/>
      <c r="N23" s="3" t="s">
        <v>2492</v>
      </c>
      <c r="O23" s="42">
        <f>'L09'!C141+'L09'!C175+'L09'!C178+'L09'!C225+'L09'!C228+'L09'!C242+'L09'!C245</f>
        <v>0</v>
      </c>
      <c r="P23" s="45"/>
      <c r="Q23" s="45"/>
      <c r="R23" s="44"/>
      <c r="S23" s="44"/>
      <c r="T23" s="45"/>
      <c r="U23" s="45"/>
      <c r="V23" s="45"/>
      <c r="W23" s="3"/>
      <c r="X23" s="3" t="s">
        <v>2493</v>
      </c>
      <c r="Y23" s="44"/>
      <c r="Z23" s="42">
        <f t="shared" si="2"/>
        <v>0</v>
      </c>
    </row>
    <row r="24" spans="1:26" ht="17.25" customHeight="1" x14ac:dyDescent="0.15">
      <c r="A24" s="3">
        <v>1030106</v>
      </c>
      <c r="B24" s="3" t="s">
        <v>2494</v>
      </c>
      <c r="C24" s="42">
        <f>'L08'!C10</f>
        <v>0</v>
      </c>
      <c r="D24" s="45"/>
      <c r="E24" s="45"/>
      <c r="F24" s="43"/>
      <c r="G24" s="43"/>
      <c r="H24" s="44"/>
      <c r="I24" s="44"/>
      <c r="J24" s="45"/>
      <c r="K24" s="45"/>
      <c r="L24" s="45"/>
      <c r="M24" s="3">
        <v>21464</v>
      </c>
      <c r="N24" s="3" t="s">
        <v>2495</v>
      </c>
      <c r="O24" s="42">
        <f>'L09'!C146</f>
        <v>0</v>
      </c>
      <c r="P24" s="45"/>
      <c r="Q24" s="45"/>
      <c r="R24" s="44"/>
      <c r="S24" s="44"/>
      <c r="T24" s="45"/>
      <c r="U24" s="45"/>
      <c r="V24" s="45"/>
      <c r="W24" s="3">
        <v>1030106</v>
      </c>
      <c r="X24" s="3" t="s">
        <v>2496</v>
      </c>
      <c r="Y24" s="44"/>
      <c r="Z24" s="42">
        <f t="shared" si="2"/>
        <v>0</v>
      </c>
    </row>
    <row r="25" spans="1:26" ht="17.25" customHeight="1" x14ac:dyDescent="0.15">
      <c r="A25" s="3">
        <v>1030171</v>
      </c>
      <c r="B25" s="3" t="s">
        <v>2497</v>
      </c>
      <c r="C25" s="42">
        <f>'L08'!C41</f>
        <v>0</v>
      </c>
      <c r="D25" s="45"/>
      <c r="E25" s="45"/>
      <c r="F25" s="43"/>
      <c r="G25" s="43"/>
      <c r="H25" s="44"/>
      <c r="I25" s="44"/>
      <c r="J25" s="45"/>
      <c r="K25" s="45"/>
      <c r="L25" s="45"/>
      <c r="M25" s="3">
        <v>21468</v>
      </c>
      <c r="N25" s="3" t="s">
        <v>2498</v>
      </c>
      <c r="O25" s="42">
        <f>'L09'!C155</f>
        <v>0</v>
      </c>
      <c r="P25" s="45"/>
      <c r="Q25" s="45"/>
      <c r="R25" s="44"/>
      <c r="S25" s="44"/>
      <c r="T25" s="45"/>
      <c r="U25" s="45"/>
      <c r="V25" s="45"/>
      <c r="W25" s="3">
        <v>1030171</v>
      </c>
      <c r="X25" s="3" t="s">
        <v>2499</v>
      </c>
      <c r="Y25" s="44"/>
      <c r="Z25" s="42">
        <f t="shared" si="2"/>
        <v>0</v>
      </c>
    </row>
    <row r="26" spans="1:26" ht="17.25" customHeight="1" x14ac:dyDescent="0.15">
      <c r="A26" s="3">
        <v>1030110</v>
      </c>
      <c r="B26" s="3" t="s">
        <v>2500</v>
      </c>
      <c r="C26" s="42">
        <f>'L08'!C11</f>
        <v>0</v>
      </c>
      <c r="D26" s="45"/>
      <c r="E26" s="45"/>
      <c r="F26" s="43"/>
      <c r="G26" s="43"/>
      <c r="H26" s="44"/>
      <c r="I26" s="44"/>
      <c r="J26" s="45"/>
      <c r="K26" s="45"/>
      <c r="L26" s="45"/>
      <c r="M26" s="3">
        <v>21469</v>
      </c>
      <c r="N26" s="3" t="s">
        <v>2501</v>
      </c>
      <c r="O26" s="42">
        <f>'L09'!C162</f>
        <v>0</v>
      </c>
      <c r="P26" s="45"/>
      <c r="Q26" s="45"/>
      <c r="R26" s="44"/>
      <c r="S26" s="44"/>
      <c r="T26" s="45"/>
      <c r="U26" s="45"/>
      <c r="V26" s="45"/>
      <c r="W26" s="3">
        <v>1030110</v>
      </c>
      <c r="X26" s="3" t="s">
        <v>2502</v>
      </c>
      <c r="Y26" s="44"/>
      <c r="Z26" s="42">
        <f t="shared" si="2"/>
        <v>0</v>
      </c>
    </row>
    <row r="27" spans="1:26" ht="17.25" customHeight="1" x14ac:dyDescent="0.15">
      <c r="A27" s="3">
        <v>1030102</v>
      </c>
      <c r="B27" s="3" t="s">
        <v>2503</v>
      </c>
      <c r="C27" s="42">
        <f>'L08'!C7</f>
        <v>0</v>
      </c>
      <c r="D27" s="45"/>
      <c r="E27" s="45"/>
      <c r="F27" s="43"/>
      <c r="G27" s="43"/>
      <c r="H27" s="44"/>
      <c r="I27" s="44"/>
      <c r="J27" s="45"/>
      <c r="K27" s="45"/>
      <c r="L27" s="45"/>
      <c r="M27" s="3">
        <v>21562</v>
      </c>
      <c r="N27" s="3" t="s">
        <v>2504</v>
      </c>
      <c r="O27" s="42">
        <f>'L09'!C180</f>
        <v>0</v>
      </c>
      <c r="P27" s="45"/>
      <c r="Q27" s="45"/>
      <c r="R27" s="44"/>
      <c r="S27" s="44"/>
      <c r="T27" s="45"/>
      <c r="U27" s="45"/>
      <c r="V27" s="45"/>
      <c r="W27" s="3">
        <v>1030102</v>
      </c>
      <c r="X27" s="3" t="s">
        <v>2505</v>
      </c>
      <c r="Y27" s="44"/>
      <c r="Z27" s="42">
        <f t="shared" si="2"/>
        <v>0</v>
      </c>
    </row>
    <row r="28" spans="1:26" ht="17.25" customHeight="1" x14ac:dyDescent="0.15">
      <c r="A28" s="3">
        <v>1030153</v>
      </c>
      <c r="B28" s="3" t="s">
        <v>2506</v>
      </c>
      <c r="C28" s="42">
        <f>'L08'!C28</f>
        <v>0</v>
      </c>
      <c r="D28" s="45"/>
      <c r="E28" s="45"/>
      <c r="F28" s="43"/>
      <c r="G28" s="43"/>
      <c r="H28" s="44"/>
      <c r="I28" s="44"/>
      <c r="J28" s="45"/>
      <c r="K28" s="45"/>
      <c r="L28" s="45"/>
      <c r="M28" s="3">
        <v>2170402</v>
      </c>
      <c r="N28" s="3" t="s">
        <v>2507</v>
      </c>
      <c r="O28" s="42">
        <f>'L09'!C186</f>
        <v>0</v>
      </c>
      <c r="P28" s="45"/>
      <c r="Q28" s="45"/>
      <c r="R28" s="44"/>
      <c r="S28" s="44"/>
      <c r="T28" s="45"/>
      <c r="U28" s="45"/>
      <c r="V28" s="45"/>
      <c r="W28" s="3">
        <v>1030153</v>
      </c>
      <c r="X28" s="3" t="s">
        <v>2508</v>
      </c>
      <c r="Y28" s="44"/>
      <c r="Z28" s="42">
        <f t="shared" si="2"/>
        <v>0</v>
      </c>
    </row>
    <row r="29" spans="1:26" ht="17.25" customHeight="1" x14ac:dyDescent="0.15">
      <c r="A29" s="3">
        <v>1030154</v>
      </c>
      <c r="B29" s="3" t="s">
        <v>2509</v>
      </c>
      <c r="C29" s="42">
        <f>'L08'!C29</f>
        <v>0</v>
      </c>
      <c r="D29" s="45"/>
      <c r="E29" s="45"/>
      <c r="F29" s="43"/>
      <c r="G29" s="43"/>
      <c r="H29" s="44"/>
      <c r="I29" s="44"/>
      <c r="J29" s="45"/>
      <c r="K29" s="45"/>
      <c r="L29" s="45"/>
      <c r="M29" s="3">
        <v>2170403</v>
      </c>
      <c r="N29" s="3" t="s">
        <v>2510</v>
      </c>
      <c r="O29" s="42">
        <f>'L09'!C187</f>
        <v>0</v>
      </c>
      <c r="P29" s="45"/>
      <c r="Q29" s="45"/>
      <c r="R29" s="44"/>
      <c r="S29" s="44"/>
      <c r="T29" s="45"/>
      <c r="U29" s="45"/>
      <c r="V29" s="45"/>
      <c r="W29" s="3">
        <v>1030154</v>
      </c>
      <c r="X29" s="3" t="s">
        <v>2511</v>
      </c>
      <c r="Y29" s="44"/>
      <c r="Z29" s="42">
        <f t="shared" si="2"/>
        <v>0</v>
      </c>
    </row>
    <row r="30" spans="1:26" ht="17.25" customHeight="1" x14ac:dyDescent="0.15">
      <c r="A30" s="3">
        <v>1030180</v>
      </c>
      <c r="B30" s="3" t="s">
        <v>2512</v>
      </c>
      <c r="C30" s="50">
        <f>'L08'!C46</f>
        <v>0</v>
      </c>
      <c r="D30" s="45">
        <v>30</v>
      </c>
      <c r="E30" s="45"/>
      <c r="F30" s="47"/>
      <c r="G30" s="47"/>
      <c r="H30" s="51"/>
      <c r="I30" s="51"/>
      <c r="J30" s="45"/>
      <c r="K30" s="45"/>
      <c r="L30" s="45"/>
      <c r="M30" s="3">
        <v>22908</v>
      </c>
      <c r="N30" s="3" t="s">
        <v>2513</v>
      </c>
      <c r="O30" s="42">
        <f>'L09'!C193</f>
        <v>30</v>
      </c>
      <c r="P30" s="45"/>
      <c r="Q30" s="45"/>
      <c r="R30" s="44"/>
      <c r="S30" s="44"/>
      <c r="T30" s="45"/>
      <c r="U30" s="45"/>
      <c r="V30" s="45"/>
      <c r="W30" s="3">
        <v>1030180</v>
      </c>
      <c r="X30" s="3" t="s">
        <v>2514</v>
      </c>
      <c r="Y30" s="44"/>
      <c r="Z30" s="42">
        <f t="shared" si="2"/>
        <v>0</v>
      </c>
    </row>
    <row r="31" spans="1:26" ht="17.25" customHeight="1" x14ac:dyDescent="0.15">
      <c r="A31" s="3">
        <v>1030155</v>
      </c>
      <c r="B31" s="11" t="s">
        <v>2515</v>
      </c>
      <c r="C31" s="42">
        <f>'L08'!C30</f>
        <v>0</v>
      </c>
      <c r="D31" s="45">
        <v>2401</v>
      </c>
      <c r="E31" s="45"/>
      <c r="F31" s="43"/>
      <c r="G31" s="43"/>
      <c r="H31" s="44"/>
      <c r="I31" s="44"/>
      <c r="J31" s="45"/>
      <c r="K31" s="45"/>
      <c r="L31" s="45"/>
      <c r="M31" s="19">
        <v>22960</v>
      </c>
      <c r="N31" s="3" t="s">
        <v>2516</v>
      </c>
      <c r="O31" s="42">
        <f>'L09'!C203</f>
        <v>2229</v>
      </c>
      <c r="P31" s="45"/>
      <c r="Q31" s="45"/>
      <c r="R31" s="44"/>
      <c r="S31" s="44"/>
      <c r="T31" s="45"/>
      <c r="U31" s="45"/>
      <c r="V31" s="45"/>
      <c r="W31" s="3">
        <v>1030155</v>
      </c>
      <c r="X31" s="3" t="s">
        <v>2517</v>
      </c>
      <c r="Y31" s="44"/>
      <c r="Z31" s="50">
        <f t="shared" si="2"/>
        <v>172</v>
      </c>
    </row>
    <row r="32" spans="1:26" ht="17.25" customHeight="1" x14ac:dyDescent="0.15">
      <c r="A32" s="3"/>
      <c r="B32" s="11" t="s">
        <v>2518</v>
      </c>
      <c r="C32" s="42">
        <f>'L08'!C55+'L08'!C54+'L08'!C72</f>
        <v>0</v>
      </c>
      <c r="D32" s="45"/>
      <c r="E32" s="45"/>
      <c r="F32" s="43"/>
      <c r="G32" s="47"/>
      <c r="H32" s="44">
        <v>7662</v>
      </c>
      <c r="I32" s="44"/>
      <c r="J32" s="45">
        <v>109700</v>
      </c>
      <c r="K32" s="45"/>
      <c r="L32" s="45"/>
      <c r="M32" s="19"/>
      <c r="N32" s="3" t="s">
        <v>2519</v>
      </c>
      <c r="O32" s="42">
        <f>'L09'!C189+'L09'!C230+'L09'!C231+'L09'!C247+'L09'!C248+'L09'!C249+'L09'!C202</f>
        <v>117092</v>
      </c>
      <c r="P32" s="45"/>
      <c r="Q32" s="45"/>
      <c r="R32" s="44"/>
      <c r="S32" s="44"/>
      <c r="T32" s="45"/>
      <c r="U32" s="45"/>
      <c r="V32" s="45"/>
      <c r="W32" s="3"/>
      <c r="X32" s="3" t="s">
        <v>2520</v>
      </c>
      <c r="Y32" s="52"/>
      <c r="Z32" s="42">
        <f t="shared" si="2"/>
        <v>270</v>
      </c>
    </row>
    <row r="33" spans="1:26" ht="17.25" customHeight="1" x14ac:dyDescent="0.15">
      <c r="A33" s="8"/>
      <c r="B33" s="11" t="s">
        <v>2521</v>
      </c>
      <c r="C33" s="9"/>
      <c r="D33" s="9"/>
      <c r="E33" s="9"/>
      <c r="F33" s="21"/>
      <c r="G33" s="43"/>
      <c r="H33" s="22"/>
      <c r="I33" s="9"/>
      <c r="J33" s="9"/>
      <c r="K33" s="9"/>
      <c r="L33" s="9"/>
      <c r="M33" s="20"/>
      <c r="N33" s="3" t="s">
        <v>2522</v>
      </c>
      <c r="O33" s="42">
        <f>'L09'!C249</f>
        <v>0</v>
      </c>
      <c r="P33" s="45"/>
      <c r="Q33" s="3"/>
      <c r="R33" s="44"/>
      <c r="S33" s="9"/>
      <c r="T33" s="3"/>
      <c r="U33" s="45"/>
      <c r="V33" s="9"/>
      <c r="W33" s="8"/>
      <c r="X33" s="3" t="s">
        <v>2523</v>
      </c>
      <c r="Y33" s="9"/>
      <c r="Z33" s="45"/>
    </row>
  </sheetData>
  <sheetProtection objects="1" autoFilter="0"/>
  <mergeCells count="29">
    <mergeCell ref="A4:A5"/>
    <mergeCell ref="B4:B5"/>
    <mergeCell ref="C4:C5"/>
    <mergeCell ref="D4:D5"/>
    <mergeCell ref="E4:E5"/>
    <mergeCell ref="O4:O5"/>
    <mergeCell ref="M4:M5"/>
    <mergeCell ref="N4:N5"/>
    <mergeCell ref="F4:F5"/>
    <mergeCell ref="G4:G5"/>
    <mergeCell ref="H4:H5"/>
    <mergeCell ref="I4:I5"/>
    <mergeCell ref="J4:J5"/>
    <mergeCell ref="Z4:Z5"/>
    <mergeCell ref="A1:Z1"/>
    <mergeCell ref="A2:Z2"/>
    <mergeCell ref="A3:Z3"/>
    <mergeCell ref="U4:U5"/>
    <mergeCell ref="V4:V5"/>
    <mergeCell ref="W4:W5"/>
    <mergeCell ref="X4:X5"/>
    <mergeCell ref="Y4:Y5"/>
    <mergeCell ref="P4:P5"/>
    <mergeCell ref="Q4:Q5"/>
    <mergeCell ref="R4:R5"/>
    <mergeCell ref="S4:S5"/>
    <mergeCell ref="T4:T5"/>
    <mergeCell ref="K4:K5"/>
    <mergeCell ref="L4:L5"/>
  </mergeCells>
  <phoneticPr fontId="9" type="noConversion"/>
  <dataValidations count="1">
    <dataValidation type="decimal" allowBlank="1" showInputMessage="1" showErrorMessage="1" sqref="C6:L32 O6:P33 Q6:V32 Y6:Z32 G33 R33 U33 Z33">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workbookViewId="0">
      <selection activeCell="J32" sqref="J32"/>
    </sheetView>
  </sheetViews>
  <sheetFormatPr defaultColWidth="8.75" defaultRowHeight="14.25" x14ac:dyDescent="0.15"/>
  <cols>
    <col min="1" max="1" width="40.375" style="67" bestFit="1" customWidth="1"/>
    <col min="2" max="2" width="9" style="67" bestFit="1" customWidth="1"/>
    <col min="3" max="3" width="27.375" style="67" customWidth="1"/>
    <col min="4" max="32" width="9" style="67" bestFit="1" customWidth="1"/>
    <col min="33" max="256" width="8.75" style="67"/>
    <col min="257" max="257" width="40.375" style="67" bestFit="1" customWidth="1"/>
    <col min="258" max="258" width="9" style="67" bestFit="1" customWidth="1"/>
    <col min="259" max="259" width="27.375" style="67" customWidth="1"/>
    <col min="260" max="288" width="9" style="67" bestFit="1" customWidth="1"/>
    <col min="289" max="512" width="8.75" style="67"/>
    <col min="513" max="513" width="40.375" style="67" bestFit="1" customWidth="1"/>
    <col min="514" max="514" width="9" style="67" bestFit="1" customWidth="1"/>
    <col min="515" max="515" width="27.375" style="67" customWidth="1"/>
    <col min="516" max="544" width="9" style="67" bestFit="1" customWidth="1"/>
    <col min="545" max="768" width="8.75" style="67"/>
    <col min="769" max="769" width="40.375" style="67" bestFit="1" customWidth="1"/>
    <col min="770" max="770" width="9" style="67" bestFit="1" customWidth="1"/>
    <col min="771" max="771" width="27.375" style="67" customWidth="1"/>
    <col min="772" max="800" width="9" style="67" bestFit="1" customWidth="1"/>
    <col min="801" max="1024" width="8.75" style="67"/>
    <col min="1025" max="1025" width="40.375" style="67" bestFit="1" customWidth="1"/>
    <col min="1026" max="1026" width="9" style="67" bestFit="1" customWidth="1"/>
    <col min="1027" max="1027" width="27.375" style="67" customWidth="1"/>
    <col min="1028" max="1056" width="9" style="67" bestFit="1" customWidth="1"/>
    <col min="1057" max="1280" width="8.75" style="67"/>
    <col min="1281" max="1281" width="40.375" style="67" bestFit="1" customWidth="1"/>
    <col min="1282" max="1282" width="9" style="67" bestFit="1" customWidth="1"/>
    <col min="1283" max="1283" width="27.375" style="67" customWidth="1"/>
    <col min="1284" max="1312" width="9" style="67" bestFit="1" customWidth="1"/>
    <col min="1313" max="1536" width="8.75" style="67"/>
    <col min="1537" max="1537" width="40.375" style="67" bestFit="1" customWidth="1"/>
    <col min="1538" max="1538" width="9" style="67" bestFit="1" customWidth="1"/>
    <col min="1539" max="1539" width="27.375" style="67" customWidth="1"/>
    <col min="1540" max="1568" width="9" style="67" bestFit="1" customWidth="1"/>
    <col min="1569" max="1792" width="8.75" style="67"/>
    <col min="1793" max="1793" width="40.375" style="67" bestFit="1" customWidth="1"/>
    <col min="1794" max="1794" width="9" style="67" bestFit="1" customWidth="1"/>
    <col min="1795" max="1795" width="27.375" style="67" customWidth="1"/>
    <col min="1796" max="1824" width="9" style="67" bestFit="1" customWidth="1"/>
    <col min="1825" max="2048" width="8.75" style="67"/>
    <col min="2049" max="2049" width="40.375" style="67" bestFit="1" customWidth="1"/>
    <col min="2050" max="2050" width="9" style="67" bestFit="1" customWidth="1"/>
    <col min="2051" max="2051" width="27.375" style="67" customWidth="1"/>
    <col min="2052" max="2080" width="9" style="67" bestFit="1" customWidth="1"/>
    <col min="2081" max="2304" width="8.75" style="67"/>
    <col min="2305" max="2305" width="40.375" style="67" bestFit="1" customWidth="1"/>
    <col min="2306" max="2306" width="9" style="67" bestFit="1" customWidth="1"/>
    <col min="2307" max="2307" width="27.375" style="67" customWidth="1"/>
    <col min="2308" max="2336" width="9" style="67" bestFit="1" customWidth="1"/>
    <col min="2337" max="2560" width="8.75" style="67"/>
    <col min="2561" max="2561" width="40.375" style="67" bestFit="1" customWidth="1"/>
    <col min="2562" max="2562" width="9" style="67" bestFit="1" customWidth="1"/>
    <col min="2563" max="2563" width="27.375" style="67" customWidth="1"/>
    <col min="2564" max="2592" width="9" style="67" bestFit="1" customWidth="1"/>
    <col min="2593" max="2816" width="8.75" style="67"/>
    <col min="2817" max="2817" width="40.375" style="67" bestFit="1" customWidth="1"/>
    <col min="2818" max="2818" width="9" style="67" bestFit="1" customWidth="1"/>
    <col min="2819" max="2819" width="27.375" style="67" customWidth="1"/>
    <col min="2820" max="2848" width="9" style="67" bestFit="1" customWidth="1"/>
    <col min="2849" max="3072" width="8.75" style="67"/>
    <col min="3073" max="3073" width="40.375" style="67" bestFit="1" customWidth="1"/>
    <col min="3074" max="3074" width="9" style="67" bestFit="1" customWidth="1"/>
    <col min="3075" max="3075" width="27.375" style="67" customWidth="1"/>
    <col min="3076" max="3104" width="9" style="67" bestFit="1" customWidth="1"/>
    <col min="3105" max="3328" width="8.75" style="67"/>
    <col min="3329" max="3329" width="40.375" style="67" bestFit="1" customWidth="1"/>
    <col min="3330" max="3330" width="9" style="67" bestFit="1" customWidth="1"/>
    <col min="3331" max="3331" width="27.375" style="67" customWidth="1"/>
    <col min="3332" max="3360" width="9" style="67" bestFit="1" customWidth="1"/>
    <col min="3361" max="3584" width="8.75" style="67"/>
    <col min="3585" max="3585" width="40.375" style="67" bestFit="1" customWidth="1"/>
    <col min="3586" max="3586" width="9" style="67" bestFit="1" customWidth="1"/>
    <col min="3587" max="3587" width="27.375" style="67" customWidth="1"/>
    <col min="3588" max="3616" width="9" style="67" bestFit="1" customWidth="1"/>
    <col min="3617" max="3840" width="8.75" style="67"/>
    <col min="3841" max="3841" width="40.375" style="67" bestFit="1" customWidth="1"/>
    <col min="3842" max="3842" width="9" style="67" bestFit="1" customWidth="1"/>
    <col min="3843" max="3843" width="27.375" style="67" customWidth="1"/>
    <col min="3844" max="3872" width="9" style="67" bestFit="1" customWidth="1"/>
    <col min="3873" max="4096" width="8.75" style="67"/>
    <col min="4097" max="4097" width="40.375" style="67" bestFit="1" customWidth="1"/>
    <col min="4098" max="4098" width="9" style="67" bestFit="1" customWidth="1"/>
    <col min="4099" max="4099" width="27.375" style="67" customWidth="1"/>
    <col min="4100" max="4128" width="9" style="67" bestFit="1" customWidth="1"/>
    <col min="4129" max="4352" width="8.75" style="67"/>
    <col min="4353" max="4353" width="40.375" style="67" bestFit="1" customWidth="1"/>
    <col min="4354" max="4354" width="9" style="67" bestFit="1" customWidth="1"/>
    <col min="4355" max="4355" width="27.375" style="67" customWidth="1"/>
    <col min="4356" max="4384" width="9" style="67" bestFit="1" customWidth="1"/>
    <col min="4385" max="4608" width="8.75" style="67"/>
    <col min="4609" max="4609" width="40.375" style="67" bestFit="1" customWidth="1"/>
    <col min="4610" max="4610" width="9" style="67" bestFit="1" customWidth="1"/>
    <col min="4611" max="4611" width="27.375" style="67" customWidth="1"/>
    <col min="4612" max="4640" width="9" style="67" bestFit="1" customWidth="1"/>
    <col min="4641" max="4864" width="8.75" style="67"/>
    <col min="4865" max="4865" width="40.375" style="67" bestFit="1" customWidth="1"/>
    <col min="4866" max="4866" width="9" style="67" bestFit="1" customWidth="1"/>
    <col min="4867" max="4867" width="27.375" style="67" customWidth="1"/>
    <col min="4868" max="4896" width="9" style="67" bestFit="1" customWidth="1"/>
    <col min="4897" max="5120" width="8.75" style="67"/>
    <col min="5121" max="5121" width="40.375" style="67" bestFit="1" customWidth="1"/>
    <col min="5122" max="5122" width="9" style="67" bestFit="1" customWidth="1"/>
    <col min="5123" max="5123" width="27.375" style="67" customWidth="1"/>
    <col min="5124" max="5152" width="9" style="67" bestFit="1" customWidth="1"/>
    <col min="5153" max="5376" width="8.75" style="67"/>
    <col min="5377" max="5377" width="40.375" style="67" bestFit="1" customWidth="1"/>
    <col min="5378" max="5378" width="9" style="67" bestFit="1" customWidth="1"/>
    <col min="5379" max="5379" width="27.375" style="67" customWidth="1"/>
    <col min="5380" max="5408" width="9" style="67" bestFit="1" customWidth="1"/>
    <col min="5409" max="5632" width="8.75" style="67"/>
    <col min="5633" max="5633" width="40.375" style="67" bestFit="1" customWidth="1"/>
    <col min="5634" max="5634" width="9" style="67" bestFit="1" customWidth="1"/>
    <col min="5635" max="5635" width="27.375" style="67" customWidth="1"/>
    <col min="5636" max="5664" width="9" style="67" bestFit="1" customWidth="1"/>
    <col min="5665" max="5888" width="8.75" style="67"/>
    <col min="5889" max="5889" width="40.375" style="67" bestFit="1" customWidth="1"/>
    <col min="5890" max="5890" width="9" style="67" bestFit="1" customWidth="1"/>
    <col min="5891" max="5891" width="27.375" style="67" customWidth="1"/>
    <col min="5892" max="5920" width="9" style="67" bestFit="1" customWidth="1"/>
    <col min="5921" max="6144" width="8.75" style="67"/>
    <col min="6145" max="6145" width="40.375" style="67" bestFit="1" customWidth="1"/>
    <col min="6146" max="6146" width="9" style="67" bestFit="1" customWidth="1"/>
    <col min="6147" max="6147" width="27.375" style="67" customWidth="1"/>
    <col min="6148" max="6176" width="9" style="67" bestFit="1" customWidth="1"/>
    <col min="6177" max="6400" width="8.75" style="67"/>
    <col min="6401" max="6401" width="40.375" style="67" bestFit="1" customWidth="1"/>
    <col min="6402" max="6402" width="9" style="67" bestFit="1" customWidth="1"/>
    <col min="6403" max="6403" width="27.375" style="67" customWidth="1"/>
    <col min="6404" max="6432" width="9" style="67" bestFit="1" customWidth="1"/>
    <col min="6433" max="6656" width="8.75" style="67"/>
    <col min="6657" max="6657" width="40.375" style="67" bestFit="1" customWidth="1"/>
    <col min="6658" max="6658" width="9" style="67" bestFit="1" customWidth="1"/>
    <col min="6659" max="6659" width="27.375" style="67" customWidth="1"/>
    <col min="6660" max="6688" width="9" style="67" bestFit="1" customWidth="1"/>
    <col min="6689" max="6912" width="8.75" style="67"/>
    <col min="6913" max="6913" width="40.375" style="67" bestFit="1" customWidth="1"/>
    <col min="6914" max="6914" width="9" style="67" bestFit="1" customWidth="1"/>
    <col min="6915" max="6915" width="27.375" style="67" customWidth="1"/>
    <col min="6916" max="6944" width="9" style="67" bestFit="1" customWidth="1"/>
    <col min="6945" max="7168" width="8.75" style="67"/>
    <col min="7169" max="7169" width="40.375" style="67" bestFit="1" customWidth="1"/>
    <col min="7170" max="7170" width="9" style="67" bestFit="1" customWidth="1"/>
    <col min="7171" max="7171" width="27.375" style="67" customWidth="1"/>
    <col min="7172" max="7200" width="9" style="67" bestFit="1" customWidth="1"/>
    <col min="7201" max="7424" width="8.75" style="67"/>
    <col min="7425" max="7425" width="40.375" style="67" bestFit="1" customWidth="1"/>
    <col min="7426" max="7426" width="9" style="67" bestFit="1" customWidth="1"/>
    <col min="7427" max="7427" width="27.375" style="67" customWidth="1"/>
    <col min="7428" max="7456" width="9" style="67" bestFit="1" customWidth="1"/>
    <col min="7457" max="7680" width="8.75" style="67"/>
    <col min="7681" max="7681" width="40.375" style="67" bestFit="1" customWidth="1"/>
    <col min="7682" max="7682" width="9" style="67" bestFit="1" customWidth="1"/>
    <col min="7683" max="7683" width="27.375" style="67" customWidth="1"/>
    <col min="7684" max="7712" width="9" style="67" bestFit="1" customWidth="1"/>
    <col min="7713" max="7936" width="8.75" style="67"/>
    <col min="7937" max="7937" width="40.375" style="67" bestFit="1" customWidth="1"/>
    <col min="7938" max="7938" width="9" style="67" bestFit="1" customWidth="1"/>
    <col min="7939" max="7939" width="27.375" style="67" customWidth="1"/>
    <col min="7940" max="7968" width="9" style="67" bestFit="1" customWidth="1"/>
    <col min="7969" max="8192" width="8.75" style="67"/>
    <col min="8193" max="8193" width="40.375" style="67" bestFit="1" customWidth="1"/>
    <col min="8194" max="8194" width="9" style="67" bestFit="1" customWidth="1"/>
    <col min="8195" max="8195" width="27.375" style="67" customWidth="1"/>
    <col min="8196" max="8224" width="9" style="67" bestFit="1" customWidth="1"/>
    <col min="8225" max="8448" width="8.75" style="67"/>
    <col min="8449" max="8449" width="40.375" style="67" bestFit="1" customWidth="1"/>
    <col min="8450" max="8450" width="9" style="67" bestFit="1" customWidth="1"/>
    <col min="8451" max="8451" width="27.375" style="67" customWidth="1"/>
    <col min="8452" max="8480" width="9" style="67" bestFit="1" customWidth="1"/>
    <col min="8481" max="8704" width="8.75" style="67"/>
    <col min="8705" max="8705" width="40.375" style="67" bestFit="1" customWidth="1"/>
    <col min="8706" max="8706" width="9" style="67" bestFit="1" customWidth="1"/>
    <col min="8707" max="8707" width="27.375" style="67" customWidth="1"/>
    <col min="8708" max="8736" width="9" style="67" bestFit="1" customWidth="1"/>
    <col min="8737" max="8960" width="8.75" style="67"/>
    <col min="8961" max="8961" width="40.375" style="67" bestFit="1" customWidth="1"/>
    <col min="8962" max="8962" width="9" style="67" bestFit="1" customWidth="1"/>
    <col min="8963" max="8963" width="27.375" style="67" customWidth="1"/>
    <col min="8964" max="8992" width="9" style="67" bestFit="1" customWidth="1"/>
    <col min="8993" max="9216" width="8.75" style="67"/>
    <col min="9217" max="9217" width="40.375" style="67" bestFit="1" customWidth="1"/>
    <col min="9218" max="9218" width="9" style="67" bestFit="1" customWidth="1"/>
    <col min="9219" max="9219" width="27.375" style="67" customWidth="1"/>
    <col min="9220" max="9248" width="9" style="67" bestFit="1" customWidth="1"/>
    <col min="9249" max="9472" width="8.75" style="67"/>
    <col min="9473" max="9473" width="40.375" style="67" bestFit="1" customWidth="1"/>
    <col min="9474" max="9474" width="9" style="67" bestFit="1" customWidth="1"/>
    <col min="9475" max="9475" width="27.375" style="67" customWidth="1"/>
    <col min="9476" max="9504" width="9" style="67" bestFit="1" customWidth="1"/>
    <col min="9505" max="9728" width="8.75" style="67"/>
    <col min="9729" max="9729" width="40.375" style="67" bestFit="1" customWidth="1"/>
    <col min="9730" max="9730" width="9" style="67" bestFit="1" customWidth="1"/>
    <col min="9731" max="9731" width="27.375" style="67" customWidth="1"/>
    <col min="9732" max="9760" width="9" style="67" bestFit="1" customWidth="1"/>
    <col min="9761" max="9984" width="8.75" style="67"/>
    <col min="9985" max="9985" width="40.375" style="67" bestFit="1" customWidth="1"/>
    <col min="9986" max="9986" width="9" style="67" bestFit="1" customWidth="1"/>
    <col min="9987" max="9987" width="27.375" style="67" customWidth="1"/>
    <col min="9988" max="10016" width="9" style="67" bestFit="1" customWidth="1"/>
    <col min="10017" max="10240" width="8.75" style="67"/>
    <col min="10241" max="10241" width="40.375" style="67" bestFit="1" customWidth="1"/>
    <col min="10242" max="10242" width="9" style="67" bestFit="1" customWidth="1"/>
    <col min="10243" max="10243" width="27.375" style="67" customWidth="1"/>
    <col min="10244" max="10272" width="9" style="67" bestFit="1" customWidth="1"/>
    <col min="10273" max="10496" width="8.75" style="67"/>
    <col min="10497" max="10497" width="40.375" style="67" bestFit="1" customWidth="1"/>
    <col min="10498" max="10498" width="9" style="67" bestFit="1" customWidth="1"/>
    <col min="10499" max="10499" width="27.375" style="67" customWidth="1"/>
    <col min="10500" max="10528" width="9" style="67" bestFit="1" customWidth="1"/>
    <col min="10529" max="10752" width="8.75" style="67"/>
    <col min="10753" max="10753" width="40.375" style="67" bestFit="1" customWidth="1"/>
    <col min="10754" max="10754" width="9" style="67" bestFit="1" customWidth="1"/>
    <col min="10755" max="10755" width="27.375" style="67" customWidth="1"/>
    <col min="10756" max="10784" width="9" style="67" bestFit="1" customWidth="1"/>
    <col min="10785" max="11008" width="8.75" style="67"/>
    <col min="11009" max="11009" width="40.375" style="67" bestFit="1" customWidth="1"/>
    <col min="11010" max="11010" width="9" style="67" bestFit="1" customWidth="1"/>
    <col min="11011" max="11011" width="27.375" style="67" customWidth="1"/>
    <col min="11012" max="11040" width="9" style="67" bestFit="1" customWidth="1"/>
    <col min="11041" max="11264" width="8.75" style="67"/>
    <col min="11265" max="11265" width="40.375" style="67" bestFit="1" customWidth="1"/>
    <col min="11266" max="11266" width="9" style="67" bestFit="1" customWidth="1"/>
    <col min="11267" max="11267" width="27.375" style="67" customWidth="1"/>
    <col min="11268" max="11296" width="9" style="67" bestFit="1" customWidth="1"/>
    <col min="11297" max="11520" width="8.75" style="67"/>
    <col min="11521" max="11521" width="40.375" style="67" bestFit="1" customWidth="1"/>
    <col min="11522" max="11522" width="9" style="67" bestFit="1" customWidth="1"/>
    <col min="11523" max="11523" width="27.375" style="67" customWidth="1"/>
    <col min="11524" max="11552" width="9" style="67" bestFit="1" customWidth="1"/>
    <col min="11553" max="11776" width="8.75" style="67"/>
    <col min="11777" max="11777" width="40.375" style="67" bestFit="1" customWidth="1"/>
    <col min="11778" max="11778" width="9" style="67" bestFit="1" customWidth="1"/>
    <col min="11779" max="11779" width="27.375" style="67" customWidth="1"/>
    <col min="11780" max="11808" width="9" style="67" bestFit="1" customWidth="1"/>
    <col min="11809" max="12032" width="8.75" style="67"/>
    <col min="12033" max="12033" width="40.375" style="67" bestFit="1" customWidth="1"/>
    <col min="12034" max="12034" width="9" style="67" bestFit="1" customWidth="1"/>
    <col min="12035" max="12035" width="27.375" style="67" customWidth="1"/>
    <col min="12036" max="12064" width="9" style="67" bestFit="1" customWidth="1"/>
    <col min="12065" max="12288" width="8.75" style="67"/>
    <col min="12289" max="12289" width="40.375" style="67" bestFit="1" customWidth="1"/>
    <col min="12290" max="12290" width="9" style="67" bestFit="1" customWidth="1"/>
    <col min="12291" max="12291" width="27.375" style="67" customWidth="1"/>
    <col min="12292" max="12320" width="9" style="67" bestFit="1" customWidth="1"/>
    <col min="12321" max="12544" width="8.75" style="67"/>
    <col min="12545" max="12545" width="40.375" style="67" bestFit="1" customWidth="1"/>
    <col min="12546" max="12546" width="9" style="67" bestFit="1" customWidth="1"/>
    <col min="12547" max="12547" width="27.375" style="67" customWidth="1"/>
    <col min="12548" max="12576" width="9" style="67" bestFit="1" customWidth="1"/>
    <col min="12577" max="12800" width="8.75" style="67"/>
    <col min="12801" max="12801" width="40.375" style="67" bestFit="1" customWidth="1"/>
    <col min="12802" max="12802" width="9" style="67" bestFit="1" customWidth="1"/>
    <col min="12803" max="12803" width="27.375" style="67" customWidth="1"/>
    <col min="12804" max="12832" width="9" style="67" bestFit="1" customWidth="1"/>
    <col min="12833" max="13056" width="8.75" style="67"/>
    <col min="13057" max="13057" width="40.375" style="67" bestFit="1" customWidth="1"/>
    <col min="13058" max="13058" width="9" style="67" bestFit="1" customWidth="1"/>
    <col min="13059" max="13059" width="27.375" style="67" customWidth="1"/>
    <col min="13060" max="13088" width="9" style="67" bestFit="1" customWidth="1"/>
    <col min="13089" max="13312" width="8.75" style="67"/>
    <col min="13313" max="13313" width="40.375" style="67" bestFit="1" customWidth="1"/>
    <col min="13314" max="13314" width="9" style="67" bestFit="1" customWidth="1"/>
    <col min="13315" max="13315" width="27.375" style="67" customWidth="1"/>
    <col min="13316" max="13344" width="9" style="67" bestFit="1" customWidth="1"/>
    <col min="13345" max="13568" width="8.75" style="67"/>
    <col min="13569" max="13569" width="40.375" style="67" bestFit="1" customWidth="1"/>
    <col min="13570" max="13570" width="9" style="67" bestFit="1" customWidth="1"/>
    <col min="13571" max="13571" width="27.375" style="67" customWidth="1"/>
    <col min="13572" max="13600" width="9" style="67" bestFit="1" customWidth="1"/>
    <col min="13601" max="13824" width="8.75" style="67"/>
    <col min="13825" max="13825" width="40.375" style="67" bestFit="1" customWidth="1"/>
    <col min="13826" max="13826" width="9" style="67" bestFit="1" customWidth="1"/>
    <col min="13827" max="13827" width="27.375" style="67" customWidth="1"/>
    <col min="13828" max="13856" width="9" style="67" bestFit="1" customWidth="1"/>
    <col min="13857" max="14080" width="8.75" style="67"/>
    <col min="14081" max="14081" width="40.375" style="67" bestFit="1" customWidth="1"/>
    <col min="14082" max="14082" width="9" style="67" bestFit="1" customWidth="1"/>
    <col min="14083" max="14083" width="27.375" style="67" customWidth="1"/>
    <col min="14084" max="14112" width="9" style="67" bestFit="1" customWidth="1"/>
    <col min="14113" max="14336" width="8.75" style="67"/>
    <col min="14337" max="14337" width="40.375" style="67" bestFit="1" customWidth="1"/>
    <col min="14338" max="14338" width="9" style="67" bestFit="1" customWidth="1"/>
    <col min="14339" max="14339" width="27.375" style="67" customWidth="1"/>
    <col min="14340" max="14368" width="9" style="67" bestFit="1" customWidth="1"/>
    <col min="14369" max="14592" width="8.75" style="67"/>
    <col min="14593" max="14593" width="40.375" style="67" bestFit="1" customWidth="1"/>
    <col min="14594" max="14594" width="9" style="67" bestFit="1" customWidth="1"/>
    <col min="14595" max="14595" width="27.375" style="67" customWidth="1"/>
    <col min="14596" max="14624" width="9" style="67" bestFit="1" customWidth="1"/>
    <col min="14625" max="14848" width="8.75" style="67"/>
    <col min="14849" max="14849" width="40.375" style="67" bestFit="1" customWidth="1"/>
    <col min="14850" max="14850" width="9" style="67" bestFit="1" customWidth="1"/>
    <col min="14851" max="14851" width="27.375" style="67" customWidth="1"/>
    <col min="14852" max="14880" width="9" style="67" bestFit="1" customWidth="1"/>
    <col min="14881" max="15104" width="8.75" style="67"/>
    <col min="15105" max="15105" width="40.375" style="67" bestFit="1" customWidth="1"/>
    <col min="15106" max="15106" width="9" style="67" bestFit="1" customWidth="1"/>
    <col min="15107" max="15107" width="27.375" style="67" customWidth="1"/>
    <col min="15108" max="15136" width="9" style="67" bestFit="1" customWidth="1"/>
    <col min="15137" max="15360" width="8.75" style="67"/>
    <col min="15361" max="15361" width="40.375" style="67" bestFit="1" customWidth="1"/>
    <col min="15362" max="15362" width="9" style="67" bestFit="1" customWidth="1"/>
    <col min="15363" max="15363" width="27.375" style="67" customWidth="1"/>
    <col min="15364" max="15392" width="9" style="67" bestFit="1" customWidth="1"/>
    <col min="15393" max="15616" width="8.75" style="67"/>
    <col min="15617" max="15617" width="40.375" style="67" bestFit="1" customWidth="1"/>
    <col min="15618" max="15618" width="9" style="67" bestFit="1" customWidth="1"/>
    <col min="15619" max="15619" width="27.375" style="67" customWidth="1"/>
    <col min="15620" max="15648" width="9" style="67" bestFit="1" customWidth="1"/>
    <col min="15649" max="15872" width="8.75" style="67"/>
    <col min="15873" max="15873" width="40.375" style="67" bestFit="1" customWidth="1"/>
    <col min="15874" max="15874" width="9" style="67" bestFit="1" customWidth="1"/>
    <col min="15875" max="15875" width="27.375" style="67" customWidth="1"/>
    <col min="15876" max="15904" width="9" style="67" bestFit="1" customWidth="1"/>
    <col min="15905" max="16128" width="8.75" style="67"/>
    <col min="16129" max="16129" width="40.375" style="67" bestFit="1" customWidth="1"/>
    <col min="16130" max="16130" width="9" style="67" bestFit="1" customWidth="1"/>
    <col min="16131" max="16131" width="27.375" style="67" customWidth="1"/>
    <col min="16132" max="16160" width="9" style="67" bestFit="1" customWidth="1"/>
    <col min="16161" max="16384" width="8.75" style="67"/>
  </cols>
  <sheetData>
    <row r="1" spans="1:24" ht="18.75" x14ac:dyDescent="0.15">
      <c r="A1" s="106" t="s">
        <v>2763</v>
      </c>
      <c r="B1" s="106"/>
      <c r="C1" s="106"/>
      <c r="D1" s="106"/>
      <c r="E1" s="106"/>
      <c r="F1" s="106"/>
      <c r="G1" s="106"/>
      <c r="H1" s="106"/>
      <c r="I1" s="106"/>
      <c r="J1" s="106"/>
      <c r="K1" s="106"/>
      <c r="L1" s="106"/>
      <c r="M1" s="106"/>
      <c r="N1" s="106"/>
      <c r="O1" s="106"/>
      <c r="P1" s="106"/>
      <c r="Q1" s="106"/>
      <c r="R1" s="106"/>
      <c r="S1" s="106"/>
      <c r="T1" s="106"/>
      <c r="U1" s="106"/>
      <c r="V1" s="106"/>
      <c r="W1" s="106"/>
      <c r="X1" s="106"/>
    </row>
    <row r="2" spans="1:24" x14ac:dyDescent="0.15">
      <c r="A2" s="68"/>
      <c r="B2" s="68"/>
      <c r="C2" s="68"/>
      <c r="D2" s="68"/>
      <c r="E2" s="68"/>
      <c r="F2" s="68"/>
      <c r="G2" s="68"/>
      <c r="H2" s="68"/>
      <c r="I2" s="68"/>
      <c r="J2" s="68"/>
      <c r="K2" s="68"/>
      <c r="L2" s="68"/>
      <c r="M2" s="68"/>
      <c r="N2" s="68"/>
      <c r="O2" s="68"/>
      <c r="P2" s="68"/>
      <c r="Q2" s="68"/>
      <c r="R2" s="68"/>
      <c r="S2" s="68"/>
      <c r="T2" s="68"/>
      <c r="U2" s="68"/>
      <c r="V2" s="68"/>
      <c r="W2" s="68" t="s">
        <v>2720</v>
      </c>
      <c r="X2" s="68"/>
    </row>
    <row r="3" spans="1:24" x14ac:dyDescent="0.15">
      <c r="A3" s="107" t="s">
        <v>2721</v>
      </c>
      <c r="B3" s="107"/>
      <c r="C3" s="107" t="s">
        <v>2722</v>
      </c>
      <c r="D3" s="107"/>
      <c r="E3" s="107"/>
      <c r="F3" s="107"/>
      <c r="G3" s="107"/>
      <c r="H3" s="107"/>
      <c r="I3" s="107"/>
      <c r="J3" s="107"/>
      <c r="K3" s="107"/>
      <c r="L3" s="107"/>
      <c r="M3" s="107"/>
      <c r="N3" s="107"/>
      <c r="O3" s="107"/>
      <c r="P3" s="107"/>
      <c r="Q3" s="107"/>
      <c r="R3" s="107"/>
      <c r="S3" s="107"/>
      <c r="T3" s="107"/>
      <c r="U3" s="107"/>
      <c r="V3" s="107"/>
      <c r="W3" s="107"/>
      <c r="X3" s="107"/>
    </row>
    <row r="4" spans="1:24" x14ac:dyDescent="0.15">
      <c r="A4" s="69" t="s">
        <v>1927</v>
      </c>
      <c r="B4" s="69" t="s">
        <v>1862</v>
      </c>
      <c r="C4" s="69" t="s">
        <v>1927</v>
      </c>
      <c r="D4" s="69" t="s">
        <v>2723</v>
      </c>
      <c r="E4" s="69" t="s">
        <v>2724</v>
      </c>
      <c r="F4" s="69" t="s">
        <v>2725</v>
      </c>
      <c r="G4" s="69" t="s">
        <v>2726</v>
      </c>
      <c r="H4" s="69" t="s">
        <v>2727</v>
      </c>
      <c r="I4" s="69" t="s">
        <v>2728</v>
      </c>
      <c r="J4" s="69" t="s">
        <v>2729</v>
      </c>
      <c r="K4" s="69" t="s">
        <v>2730</v>
      </c>
      <c r="L4" s="69" t="s">
        <v>2731</v>
      </c>
      <c r="M4" s="69" t="s">
        <v>2732</v>
      </c>
      <c r="N4" s="69" t="s">
        <v>2733</v>
      </c>
      <c r="O4" s="69" t="s">
        <v>2734</v>
      </c>
      <c r="P4" s="69" t="s">
        <v>2735</v>
      </c>
      <c r="Q4" s="69" t="s">
        <v>2736</v>
      </c>
      <c r="R4" s="69" t="s">
        <v>2737</v>
      </c>
      <c r="S4" s="69" t="s">
        <v>2738</v>
      </c>
      <c r="T4" s="69" t="s">
        <v>2739</v>
      </c>
      <c r="U4" s="69" t="s">
        <v>2740</v>
      </c>
      <c r="V4" s="69" t="s">
        <v>2741</v>
      </c>
      <c r="W4" s="69" t="s">
        <v>2742</v>
      </c>
      <c r="X4" s="69" t="s">
        <v>2743</v>
      </c>
    </row>
    <row r="5" spans="1:24" x14ac:dyDescent="0.15">
      <c r="A5" s="73" t="s">
        <v>2753</v>
      </c>
      <c r="B5" s="90">
        <v>27391</v>
      </c>
      <c r="C5" s="73" t="s">
        <v>2753</v>
      </c>
      <c r="D5" s="69">
        <v>0</v>
      </c>
      <c r="E5" s="69">
        <v>0</v>
      </c>
      <c r="F5" s="69">
        <v>0</v>
      </c>
      <c r="G5" s="69">
        <v>0</v>
      </c>
      <c r="H5" s="69">
        <v>0</v>
      </c>
      <c r="I5" s="69">
        <v>0</v>
      </c>
      <c r="J5" s="69">
        <v>0</v>
      </c>
      <c r="K5" s="69">
        <v>0</v>
      </c>
      <c r="L5" s="69">
        <v>0</v>
      </c>
      <c r="M5" s="69">
        <v>0</v>
      </c>
      <c r="N5" s="69">
        <v>0</v>
      </c>
      <c r="O5" s="69">
        <v>0</v>
      </c>
      <c r="P5" s="69">
        <v>0</v>
      </c>
      <c r="Q5" s="69">
        <v>0</v>
      </c>
      <c r="R5" s="69">
        <v>0</v>
      </c>
      <c r="S5" s="69">
        <v>0</v>
      </c>
      <c r="T5" s="69">
        <v>0</v>
      </c>
      <c r="U5" s="69">
        <v>0</v>
      </c>
      <c r="V5" s="69">
        <v>0</v>
      </c>
      <c r="W5" s="69">
        <v>0</v>
      </c>
      <c r="X5" s="69">
        <v>0</v>
      </c>
    </row>
    <row r="6" spans="1:24" x14ac:dyDescent="0.15">
      <c r="A6" s="73" t="s">
        <v>2754</v>
      </c>
      <c r="B6" s="90">
        <v>5915</v>
      </c>
      <c r="C6" s="73" t="s">
        <v>2754</v>
      </c>
      <c r="D6" s="69">
        <v>0</v>
      </c>
      <c r="E6" s="69">
        <v>0</v>
      </c>
      <c r="F6" s="69">
        <v>0</v>
      </c>
      <c r="G6" s="69">
        <v>0</v>
      </c>
      <c r="H6" s="69">
        <v>0</v>
      </c>
      <c r="I6" s="69">
        <v>0</v>
      </c>
      <c r="J6" s="69">
        <v>0</v>
      </c>
      <c r="K6" s="69">
        <v>0</v>
      </c>
      <c r="L6" s="69">
        <v>0</v>
      </c>
      <c r="M6" s="69">
        <v>0</v>
      </c>
      <c r="N6" s="69">
        <v>0</v>
      </c>
      <c r="O6" s="69">
        <v>0</v>
      </c>
      <c r="P6" s="69">
        <v>0</v>
      </c>
      <c r="Q6" s="69">
        <v>0</v>
      </c>
      <c r="R6" s="69">
        <v>0</v>
      </c>
      <c r="S6" s="69">
        <v>0</v>
      </c>
      <c r="T6" s="69">
        <v>0</v>
      </c>
      <c r="U6" s="69">
        <v>0</v>
      </c>
      <c r="V6" s="69">
        <v>0</v>
      </c>
      <c r="W6" s="69">
        <v>0</v>
      </c>
      <c r="X6" s="69">
        <v>0</v>
      </c>
    </row>
    <row r="7" spans="1:24" x14ac:dyDescent="0.15">
      <c r="A7" s="73" t="s">
        <v>2755</v>
      </c>
      <c r="B7" s="69"/>
      <c r="C7" s="73" t="s">
        <v>2755</v>
      </c>
      <c r="D7" s="69">
        <v>0</v>
      </c>
      <c r="E7" s="69">
        <v>0</v>
      </c>
      <c r="F7" s="69">
        <v>0</v>
      </c>
      <c r="G7" s="69">
        <v>0</v>
      </c>
      <c r="H7" s="69">
        <v>0</v>
      </c>
      <c r="I7" s="69">
        <v>0</v>
      </c>
      <c r="J7" s="69">
        <v>0</v>
      </c>
      <c r="K7" s="69">
        <v>0</v>
      </c>
      <c r="L7" s="69">
        <v>0</v>
      </c>
      <c r="M7" s="69">
        <v>0</v>
      </c>
      <c r="N7" s="69">
        <v>0</v>
      </c>
      <c r="O7" s="69">
        <v>0</v>
      </c>
      <c r="P7" s="69">
        <v>0</v>
      </c>
      <c r="Q7" s="69">
        <v>0</v>
      </c>
      <c r="R7" s="69">
        <v>0</v>
      </c>
      <c r="S7" s="69">
        <v>0</v>
      </c>
      <c r="T7" s="69">
        <v>0</v>
      </c>
      <c r="U7" s="69">
        <v>0</v>
      </c>
      <c r="V7" s="69">
        <v>0</v>
      </c>
      <c r="W7" s="69">
        <v>0</v>
      </c>
      <c r="X7" s="69">
        <v>0</v>
      </c>
    </row>
    <row r="8" spans="1:24" x14ac:dyDescent="0.15">
      <c r="A8" s="73" t="s">
        <v>2756</v>
      </c>
      <c r="B8" s="69">
        <v>421</v>
      </c>
      <c r="C8" s="73" t="s">
        <v>2756</v>
      </c>
      <c r="D8" s="69">
        <v>0</v>
      </c>
      <c r="E8" s="69">
        <v>0</v>
      </c>
      <c r="F8" s="69">
        <v>0</v>
      </c>
      <c r="G8" s="69">
        <v>0</v>
      </c>
      <c r="H8" s="69">
        <v>0</v>
      </c>
      <c r="I8" s="69">
        <v>0</v>
      </c>
      <c r="J8" s="69">
        <v>0</v>
      </c>
      <c r="K8" s="69">
        <v>0</v>
      </c>
      <c r="L8" s="69">
        <v>0</v>
      </c>
      <c r="M8" s="69">
        <v>0</v>
      </c>
      <c r="N8" s="69">
        <v>0</v>
      </c>
      <c r="O8" s="69">
        <v>0</v>
      </c>
      <c r="P8" s="69">
        <v>0</v>
      </c>
      <c r="Q8" s="69">
        <v>0</v>
      </c>
      <c r="R8" s="69">
        <v>0</v>
      </c>
      <c r="S8" s="69">
        <v>0</v>
      </c>
      <c r="T8" s="69">
        <v>0</v>
      </c>
      <c r="U8" s="69">
        <v>0</v>
      </c>
      <c r="V8" s="69">
        <v>0</v>
      </c>
      <c r="W8" s="69">
        <v>0</v>
      </c>
      <c r="X8" s="69">
        <v>0</v>
      </c>
    </row>
    <row r="9" spans="1:24" x14ac:dyDescent="0.15">
      <c r="A9" s="74" t="s">
        <v>2757</v>
      </c>
      <c r="B9" s="69">
        <v>7662</v>
      </c>
      <c r="C9" s="74" t="s">
        <v>2757</v>
      </c>
      <c r="D9" s="69"/>
      <c r="E9" s="69"/>
      <c r="F9" s="69"/>
      <c r="G9" s="69"/>
      <c r="H9" s="69"/>
      <c r="I9" s="69"/>
      <c r="J9" s="69"/>
      <c r="K9" s="69"/>
      <c r="L9" s="69"/>
      <c r="M9" s="69"/>
      <c r="N9" s="69"/>
      <c r="O9" s="69"/>
      <c r="P9" s="69"/>
      <c r="Q9" s="69"/>
      <c r="R9" s="69"/>
      <c r="S9" s="69"/>
      <c r="T9" s="69"/>
      <c r="U9" s="69"/>
      <c r="V9" s="69"/>
      <c r="W9" s="69"/>
      <c r="X9" s="69"/>
    </row>
    <row r="10" spans="1:24" x14ac:dyDescent="0.15">
      <c r="A10" s="73" t="s">
        <v>2758</v>
      </c>
      <c r="B10" s="69"/>
      <c r="C10" s="73" t="s">
        <v>2758</v>
      </c>
      <c r="D10" s="69">
        <v>0</v>
      </c>
      <c r="E10" s="69">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row>
    <row r="11" spans="1:24" x14ac:dyDescent="0.15">
      <c r="A11" s="73" t="s">
        <v>2759</v>
      </c>
      <c r="B11" s="69">
        <v>122286</v>
      </c>
      <c r="C11" s="73" t="s">
        <v>2759</v>
      </c>
      <c r="D11" s="69">
        <v>0</v>
      </c>
      <c r="E11" s="69">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row>
    <row r="12" spans="1:24" x14ac:dyDescent="0.15">
      <c r="A12" s="75" t="s">
        <v>2760</v>
      </c>
      <c r="B12" s="69"/>
      <c r="C12" s="75" t="s">
        <v>2760</v>
      </c>
      <c r="D12" s="69">
        <v>0</v>
      </c>
      <c r="E12" s="69">
        <v>0</v>
      </c>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row>
    <row r="13" spans="1:24" x14ac:dyDescent="0.15">
      <c r="A13" s="75" t="s">
        <v>2761</v>
      </c>
      <c r="B13" s="69"/>
      <c r="C13" s="75" t="s">
        <v>2761</v>
      </c>
      <c r="D13" s="69">
        <v>0</v>
      </c>
      <c r="E13" s="69">
        <v>0</v>
      </c>
      <c r="F13" s="69">
        <v>0</v>
      </c>
      <c r="G13" s="69">
        <v>0</v>
      </c>
      <c r="H13" s="69">
        <v>0</v>
      </c>
      <c r="I13" s="69">
        <v>0</v>
      </c>
      <c r="J13" s="69">
        <v>0</v>
      </c>
      <c r="K13" s="69">
        <v>0</v>
      </c>
      <c r="L13" s="69">
        <v>0</v>
      </c>
      <c r="M13" s="69">
        <v>0</v>
      </c>
      <c r="N13" s="69">
        <v>0</v>
      </c>
      <c r="O13" s="69">
        <v>0</v>
      </c>
      <c r="P13" s="69">
        <v>0</v>
      </c>
      <c r="Q13" s="69">
        <v>0</v>
      </c>
      <c r="R13" s="69">
        <v>0</v>
      </c>
      <c r="S13" s="69">
        <v>0</v>
      </c>
      <c r="T13" s="69">
        <v>0</v>
      </c>
      <c r="U13" s="69">
        <v>0</v>
      </c>
      <c r="V13" s="69">
        <v>0</v>
      </c>
      <c r="W13" s="69">
        <v>0</v>
      </c>
      <c r="X13" s="69">
        <v>0</v>
      </c>
    </row>
    <row r="14" spans="1:24" x14ac:dyDescent="0.15">
      <c r="A14" s="108" t="s">
        <v>2762</v>
      </c>
      <c r="B14" s="109"/>
      <c r="C14" s="109"/>
      <c r="D14" s="109"/>
      <c r="E14" s="109"/>
      <c r="F14" s="109"/>
      <c r="G14" s="109"/>
      <c r="H14" s="109"/>
      <c r="I14" s="109"/>
      <c r="J14" s="109"/>
      <c r="K14" s="109"/>
      <c r="L14" s="109"/>
      <c r="M14" s="109"/>
      <c r="N14" s="109"/>
      <c r="O14" s="109"/>
      <c r="P14" s="109"/>
      <c r="Q14" s="109"/>
      <c r="R14" s="109"/>
      <c r="S14" s="109"/>
      <c r="T14" s="109"/>
      <c r="U14" s="109"/>
      <c r="V14" s="109"/>
      <c r="W14" s="109"/>
      <c r="X14" s="110"/>
    </row>
  </sheetData>
  <mergeCells count="4">
    <mergeCell ref="A1:X1"/>
    <mergeCell ref="A3:B3"/>
    <mergeCell ref="C3:X3"/>
    <mergeCell ref="A14:X14"/>
  </mergeCells>
  <phoneticPr fontId="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showZeros="0" defaultGridColor="0" colorId="8" workbookViewId="0">
      <selection activeCell="H26" sqref="H26"/>
    </sheetView>
  </sheetViews>
  <sheetFormatPr defaultColWidth="12.125" defaultRowHeight="15.6" customHeight="1" x14ac:dyDescent="0.15"/>
  <cols>
    <col min="1" max="1" width="35" style="41" customWidth="1"/>
    <col min="2" max="2" width="19" style="41" customWidth="1"/>
    <col min="3" max="3" width="35" style="41" customWidth="1"/>
    <col min="4" max="4" width="19" style="41" customWidth="1"/>
  </cols>
  <sheetData>
    <row r="1" spans="1:4" ht="33.75" customHeight="1" x14ac:dyDescent="0.15">
      <c r="A1" s="111" t="str">
        <f>'##BASEINFO'!$B$2&amp;"度"&amp;'##BASEINFO'!$B$7&amp;"政府性基金预算转移性收支决算录入表"</f>
        <v>2023年度龙山县政府性基金预算转移性收支决算录入表</v>
      </c>
      <c r="B1" s="111"/>
      <c r="C1" s="111"/>
      <c r="D1" s="111"/>
    </row>
    <row r="2" spans="1:4" ht="17.25" customHeight="1" x14ac:dyDescent="0.15">
      <c r="A2" s="99" t="s">
        <v>166</v>
      </c>
      <c r="B2" s="99"/>
      <c r="C2" s="99"/>
      <c r="D2" s="99"/>
    </row>
    <row r="3" spans="1:4" ht="17.25" customHeight="1" x14ac:dyDescent="0.15">
      <c r="A3" s="99" t="s">
        <v>172</v>
      </c>
      <c r="B3" s="99"/>
      <c r="C3" s="99"/>
      <c r="D3" s="99"/>
    </row>
    <row r="4" spans="1:4" ht="17.25" customHeight="1" x14ac:dyDescent="0.15">
      <c r="A4" s="4" t="s">
        <v>1927</v>
      </c>
      <c r="B4" s="4" t="s">
        <v>175</v>
      </c>
      <c r="C4" s="4" t="s">
        <v>1927</v>
      </c>
      <c r="D4" s="4" t="s">
        <v>175</v>
      </c>
    </row>
    <row r="5" spans="1:4" ht="17.25" customHeight="1" x14ac:dyDescent="0.15">
      <c r="A5" s="6" t="s">
        <v>2137</v>
      </c>
      <c r="B5" s="42">
        <f>'L10'!C6</f>
        <v>27391</v>
      </c>
      <c r="C5" s="6" t="s">
        <v>2207</v>
      </c>
      <c r="D5" s="42">
        <f>'L10'!O6</f>
        <v>142554</v>
      </c>
    </row>
    <row r="6" spans="1:4" ht="17.25" customHeight="1" x14ac:dyDescent="0.15">
      <c r="A6" s="6" t="s">
        <v>2524</v>
      </c>
      <c r="B6" s="42">
        <f>B7</f>
        <v>5915</v>
      </c>
      <c r="C6" s="6" t="s">
        <v>2525</v>
      </c>
      <c r="D6" s="42">
        <f>D7</f>
        <v>0</v>
      </c>
    </row>
    <row r="7" spans="1:4" ht="17.25" customHeight="1" x14ac:dyDescent="0.15">
      <c r="A7" s="6" t="s">
        <v>2526</v>
      </c>
      <c r="B7" s="42">
        <f>SUM(B8:B16)</f>
        <v>5915</v>
      </c>
      <c r="C7" s="6" t="s">
        <v>2527</v>
      </c>
      <c r="D7" s="42">
        <f>SUM(D8:D16)</f>
        <v>0</v>
      </c>
    </row>
    <row r="8" spans="1:4" ht="17.25" customHeight="1" x14ac:dyDescent="0.15">
      <c r="A8" s="6" t="s">
        <v>2030</v>
      </c>
      <c r="B8" s="42">
        <f>'L10'!D7</f>
        <v>0</v>
      </c>
      <c r="C8" s="6" t="s">
        <v>2030</v>
      </c>
      <c r="D8" s="42">
        <f>'L10'!P7</f>
        <v>0</v>
      </c>
    </row>
    <row r="9" spans="1:4" ht="17.25" customHeight="1" x14ac:dyDescent="0.15">
      <c r="A9" s="6" t="s">
        <v>2031</v>
      </c>
      <c r="B9" s="42">
        <f>'L10'!D8+'L10'!D9</f>
        <v>11</v>
      </c>
      <c r="C9" s="6" t="s">
        <v>2031</v>
      </c>
      <c r="D9" s="42">
        <f>'L10'!P8+'L10'!P9</f>
        <v>0</v>
      </c>
    </row>
    <row r="10" spans="1:4" ht="17.25" customHeight="1" x14ac:dyDescent="0.15">
      <c r="A10" s="6" t="s">
        <v>2032</v>
      </c>
      <c r="B10" s="42">
        <f>'L10'!D10+'L10'!D11</f>
        <v>3473</v>
      </c>
      <c r="C10" s="6" t="s">
        <v>2032</v>
      </c>
      <c r="D10" s="42">
        <f>'L10'!P10+'L10'!P11</f>
        <v>0</v>
      </c>
    </row>
    <row r="11" spans="1:4" ht="17.25" customHeight="1" x14ac:dyDescent="0.15">
      <c r="A11" s="6" t="s">
        <v>2034</v>
      </c>
      <c r="B11" s="42">
        <f>'L10'!D12+'L10'!D13</f>
        <v>0</v>
      </c>
      <c r="C11" s="6" t="s">
        <v>2034</v>
      </c>
      <c r="D11" s="42">
        <f>'L10'!P12+'L10'!P13</f>
        <v>0</v>
      </c>
    </row>
    <row r="12" spans="1:4" ht="17.25" customHeight="1" x14ac:dyDescent="0.15">
      <c r="A12" s="6" t="s">
        <v>2035</v>
      </c>
      <c r="B12" s="42">
        <f>'L10'!D14+'L10'!D15+'L10'!D16+'L10'!D17+'L10'!D18</f>
        <v>0</v>
      </c>
      <c r="C12" s="6" t="s">
        <v>2035</v>
      </c>
      <c r="D12" s="42">
        <f>'L10'!P14+'L10'!P15+'L10'!P16+'L10'!P17+'L10'!P18</f>
        <v>0</v>
      </c>
    </row>
    <row r="13" spans="1:4" ht="17.25" customHeight="1" x14ac:dyDescent="0.15">
      <c r="A13" s="6" t="s">
        <v>2036</v>
      </c>
      <c r="B13" s="42">
        <f>'L10'!D19+'L10'!D20+'L10'!D21</f>
        <v>0</v>
      </c>
      <c r="C13" s="6" t="s">
        <v>2036</v>
      </c>
      <c r="D13" s="42">
        <f>'L10'!P19+'L10'!P20+'L10'!P21</f>
        <v>0</v>
      </c>
    </row>
    <row r="14" spans="1:4" ht="17.25" customHeight="1" x14ac:dyDescent="0.15">
      <c r="A14" s="6" t="s">
        <v>2037</v>
      </c>
      <c r="B14" s="42">
        <f>'L10'!D22+'L10'!D23+'L10'!D24+'L10'!D25+'L10'!D26</f>
        <v>0</v>
      </c>
      <c r="C14" s="6" t="s">
        <v>2037</v>
      </c>
      <c r="D14" s="42">
        <f>'L10'!P22+'L10'!P23+'L10'!P24+'L10'!P25+'L10'!P26</f>
        <v>0</v>
      </c>
    </row>
    <row r="15" spans="1:4" ht="17.25" customHeight="1" x14ac:dyDescent="0.15">
      <c r="A15" s="6" t="s">
        <v>2038</v>
      </c>
      <c r="B15" s="42">
        <f>'L10'!D27</f>
        <v>0</v>
      </c>
      <c r="C15" s="6" t="s">
        <v>2038</v>
      </c>
      <c r="D15" s="42">
        <f>'L10'!P27</f>
        <v>0</v>
      </c>
    </row>
    <row r="16" spans="1:4" ht="17.25" customHeight="1" x14ac:dyDescent="0.15">
      <c r="A16" s="6" t="s">
        <v>2045</v>
      </c>
      <c r="B16" s="50">
        <f>'L10'!D30+'L10'!D31+'L10'!D32</f>
        <v>2431</v>
      </c>
      <c r="C16" s="6" t="s">
        <v>1002</v>
      </c>
      <c r="D16" s="42">
        <f>'L10'!P30+'L10'!P31+'L10'!P32</f>
        <v>0</v>
      </c>
    </row>
    <row r="17" spans="1:4" ht="17.25" customHeight="1" x14ac:dyDescent="0.15">
      <c r="A17" s="17" t="s">
        <v>2528</v>
      </c>
      <c r="B17" s="45"/>
      <c r="C17" s="28" t="s">
        <v>2529</v>
      </c>
      <c r="D17" s="45">
        <v>183</v>
      </c>
    </row>
    <row r="18" spans="1:4" ht="17.25" customHeight="1" x14ac:dyDescent="0.15">
      <c r="A18" s="6" t="s">
        <v>2438</v>
      </c>
      <c r="B18" s="48"/>
      <c r="C18" s="6"/>
      <c r="D18" s="8"/>
    </row>
    <row r="19" spans="1:4" ht="17.25" customHeight="1" x14ac:dyDescent="0.15">
      <c r="A19" s="6" t="s">
        <v>2530</v>
      </c>
      <c r="B19" s="47">
        <v>421</v>
      </c>
      <c r="C19" s="6"/>
      <c r="D19" s="8"/>
    </row>
    <row r="20" spans="1:4" ht="17.25" customHeight="1" x14ac:dyDescent="0.15">
      <c r="A20" s="17" t="s">
        <v>2531</v>
      </c>
      <c r="B20" s="42">
        <f>B22</f>
        <v>7662</v>
      </c>
      <c r="C20" s="28" t="s">
        <v>2532</v>
      </c>
      <c r="D20" s="44">
        <v>7662</v>
      </c>
    </row>
    <row r="21" spans="1:4" ht="15.75" customHeight="1" x14ac:dyDescent="0.15">
      <c r="A21" s="6" t="s">
        <v>2533</v>
      </c>
      <c r="B21" s="18"/>
      <c r="C21" s="6"/>
      <c r="D21" s="10"/>
    </row>
    <row r="22" spans="1:4" ht="15.75" customHeight="1" x14ac:dyDescent="0.15">
      <c r="A22" s="6" t="s">
        <v>2534</v>
      </c>
      <c r="B22" s="42">
        <f>SUM(B23:B24)</f>
        <v>7662</v>
      </c>
      <c r="C22" s="6"/>
      <c r="D22" s="10"/>
    </row>
    <row r="23" spans="1:4" ht="17.25" customHeight="1" x14ac:dyDescent="0.15">
      <c r="A23" s="6" t="s">
        <v>2535</v>
      </c>
      <c r="B23" s="44">
        <v>7662</v>
      </c>
      <c r="C23" s="6"/>
      <c r="D23" s="9"/>
    </row>
    <row r="24" spans="1:4" ht="17.25" customHeight="1" x14ac:dyDescent="0.15">
      <c r="A24" s="6" t="s">
        <v>2536</v>
      </c>
      <c r="B24" s="44"/>
      <c r="C24" s="6"/>
      <c r="D24" s="9"/>
    </row>
    <row r="25" spans="1:4" ht="17.25" customHeight="1" x14ac:dyDescent="0.15">
      <c r="A25" s="6" t="s">
        <v>2059</v>
      </c>
      <c r="B25" s="42">
        <f>B26</f>
        <v>0</v>
      </c>
      <c r="C25" s="6" t="s">
        <v>2060</v>
      </c>
      <c r="D25" s="42">
        <f>D26</f>
        <v>12586</v>
      </c>
    </row>
    <row r="26" spans="1:4" ht="17.25" customHeight="1" x14ac:dyDescent="0.15">
      <c r="A26" s="6" t="s">
        <v>2061</v>
      </c>
      <c r="B26" s="42">
        <f>B27</f>
        <v>0</v>
      </c>
      <c r="C26" s="6" t="s">
        <v>2537</v>
      </c>
      <c r="D26" s="44">
        <v>12586</v>
      </c>
    </row>
    <row r="27" spans="1:4" ht="17.25" customHeight="1" x14ac:dyDescent="0.15">
      <c r="A27" s="6" t="s">
        <v>2538</v>
      </c>
      <c r="B27" s="44"/>
      <c r="C27" s="6" t="s">
        <v>2539</v>
      </c>
      <c r="D27" s="9"/>
    </row>
    <row r="28" spans="1:4" ht="17.25" customHeight="1" x14ac:dyDescent="0.15">
      <c r="A28" s="6" t="s">
        <v>2072</v>
      </c>
      <c r="B28" s="42">
        <f>B29</f>
        <v>122286</v>
      </c>
      <c r="C28" s="6" t="s">
        <v>2073</v>
      </c>
      <c r="D28" s="45"/>
    </row>
    <row r="29" spans="1:4" ht="17.25" customHeight="1" x14ac:dyDescent="0.15">
      <c r="A29" s="6" t="s">
        <v>2540</v>
      </c>
      <c r="B29" s="45">
        <v>122286</v>
      </c>
      <c r="C29" s="6"/>
      <c r="D29" s="8"/>
    </row>
    <row r="30" spans="1:4" ht="17.25" customHeight="1" x14ac:dyDescent="0.15">
      <c r="A30" s="6" t="s">
        <v>2541</v>
      </c>
      <c r="B30" s="45"/>
      <c r="C30" s="6" t="s">
        <v>2542</v>
      </c>
      <c r="D30" s="45"/>
    </row>
    <row r="31" spans="1:4" ht="17.25" customHeight="1" x14ac:dyDescent="0.15">
      <c r="A31" s="6" t="s">
        <v>2543</v>
      </c>
      <c r="B31" s="45"/>
      <c r="C31" s="6" t="s">
        <v>2544</v>
      </c>
      <c r="D31" s="45"/>
    </row>
    <row r="32" spans="1:4" ht="17.25" customHeight="1" x14ac:dyDescent="0.15">
      <c r="A32" s="6"/>
      <c r="B32" s="8"/>
      <c r="C32" s="6" t="s">
        <v>2441</v>
      </c>
      <c r="D32" s="42">
        <f>'L10'!Y6</f>
        <v>0</v>
      </c>
    </row>
    <row r="33" spans="1:4" ht="17.25" customHeight="1" x14ac:dyDescent="0.15">
      <c r="A33" s="6"/>
      <c r="B33" s="8"/>
      <c r="C33" s="6" t="s">
        <v>2545</v>
      </c>
      <c r="D33" s="42">
        <f>B34-D5-D6-D17-D20-D25-D28-D30-D31-D32</f>
        <v>690</v>
      </c>
    </row>
    <row r="34" spans="1:4" ht="17.25" customHeight="1" x14ac:dyDescent="0.15">
      <c r="A34" s="4" t="s">
        <v>2546</v>
      </c>
      <c r="B34" s="42">
        <f>SUM(B5,B6,B17:B20,B25,B28,B30,B31)</f>
        <v>163675</v>
      </c>
      <c r="C34" s="4" t="s">
        <v>2547</v>
      </c>
      <c r="D34" s="42">
        <f>SUM(D5,D6,D17,D20,D25,D28,D30:D33)</f>
        <v>163675</v>
      </c>
    </row>
  </sheetData>
  <sheetProtection objects="1" autoFilter="0"/>
  <mergeCells count="3">
    <mergeCell ref="A1:D1"/>
    <mergeCell ref="A2:D2"/>
    <mergeCell ref="A3:D3"/>
  </mergeCells>
  <phoneticPr fontId="9" type="noConversion"/>
  <dataValidations count="1">
    <dataValidation type="decimal" allowBlank="1" showInputMessage="1" showErrorMessage="1" sqref="B5:B20 D5:D17 D20 B22:B31 D25:D26 D28 D30:D34 B34">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showZeros="0" defaultGridColor="0" topLeftCell="B1" colorId="8" workbookViewId="0"/>
  </sheetViews>
  <sheetFormatPr defaultColWidth="12.125" defaultRowHeight="15.6" customHeight="1" x14ac:dyDescent="0.15"/>
  <cols>
    <col min="1" max="5" width="21.75" style="41" customWidth="1"/>
  </cols>
  <sheetData>
    <row r="1" spans="1:5" ht="19.5" customHeight="1" x14ac:dyDescent="0.15">
      <c r="A1" s="1"/>
      <c r="B1" s="1"/>
      <c r="C1" s="1"/>
      <c r="D1" s="1"/>
      <c r="E1" s="1"/>
    </row>
    <row r="2" spans="1:5" ht="19.5" customHeight="1" x14ac:dyDescent="0.15">
      <c r="A2" s="1"/>
      <c r="B2" s="1"/>
      <c r="C2" s="1"/>
      <c r="D2" s="1"/>
      <c r="E2" s="1"/>
    </row>
    <row r="3" spans="1:5" ht="19.5" customHeight="1" x14ac:dyDescent="0.15">
      <c r="A3" s="1"/>
      <c r="B3" s="1"/>
      <c r="C3" s="1"/>
      <c r="D3" s="1"/>
      <c r="E3" s="1"/>
    </row>
    <row r="4" spans="1:5" ht="19.5" customHeight="1" x14ac:dyDescent="0.15">
      <c r="A4" s="1"/>
      <c r="B4" s="1"/>
      <c r="C4" s="1"/>
      <c r="D4" s="1"/>
      <c r="E4" s="1"/>
    </row>
    <row r="5" spans="1:5" ht="19.5" customHeight="1" x14ac:dyDescent="0.15">
      <c r="A5" s="1"/>
      <c r="B5" s="1"/>
      <c r="C5" s="1"/>
      <c r="D5" s="1"/>
      <c r="E5" s="1"/>
    </row>
    <row r="6" spans="1:5" ht="19.5" customHeight="1" x14ac:dyDescent="0.15">
      <c r="A6" s="1"/>
      <c r="B6" s="1"/>
      <c r="C6" s="1"/>
      <c r="D6" s="1"/>
      <c r="E6" s="1"/>
    </row>
    <row r="7" spans="1:5" ht="19.5" customHeight="1" x14ac:dyDescent="0.15">
      <c r="A7" s="1"/>
      <c r="B7" s="1"/>
      <c r="C7" s="1"/>
      <c r="D7" s="1"/>
      <c r="E7" s="1"/>
    </row>
    <row r="8" spans="1:5" ht="19.5" customHeight="1" x14ac:dyDescent="0.15">
      <c r="A8" s="1"/>
      <c r="B8" s="1"/>
      <c r="C8" s="1"/>
      <c r="D8" s="1"/>
      <c r="E8" s="1"/>
    </row>
    <row r="9" spans="1:5" ht="47.25" customHeight="1" x14ac:dyDescent="0.15">
      <c r="A9" s="97" t="s">
        <v>168</v>
      </c>
      <c r="B9" s="97"/>
      <c r="C9" s="97"/>
      <c r="D9" s="97"/>
      <c r="E9" s="97"/>
    </row>
    <row r="10" spans="1:5" ht="19.5" customHeight="1" x14ac:dyDescent="0.15">
      <c r="A10" s="1"/>
      <c r="B10" s="1"/>
      <c r="C10" s="1"/>
      <c r="D10" s="1"/>
      <c r="E10" s="1"/>
    </row>
    <row r="11" spans="1:5" ht="19.5" customHeight="1" x14ac:dyDescent="0.15">
      <c r="A11" s="1"/>
      <c r="B11" s="1"/>
      <c r="C11" s="1"/>
      <c r="D11" s="1"/>
      <c r="E11" s="1"/>
    </row>
    <row r="12" spans="1:5" ht="19.5" customHeight="1" x14ac:dyDescent="0.15">
      <c r="A12" s="1"/>
      <c r="B12" s="1"/>
      <c r="C12" s="1"/>
      <c r="D12" s="1"/>
      <c r="E12" s="1"/>
    </row>
    <row r="13" spans="1:5" ht="19.5" customHeight="1" x14ac:dyDescent="0.15">
      <c r="A13" s="1"/>
      <c r="B13" s="1"/>
      <c r="C13" s="1"/>
      <c r="D13" s="1"/>
      <c r="E13" s="1"/>
    </row>
    <row r="14" spans="1:5" ht="19.5" customHeight="1" x14ac:dyDescent="0.15">
      <c r="A14" s="1"/>
      <c r="B14" s="1"/>
      <c r="C14" s="1"/>
      <c r="D14" s="1"/>
      <c r="E14" s="1"/>
    </row>
    <row r="15" spans="1:5" ht="19.5" customHeight="1" x14ac:dyDescent="0.15">
      <c r="A15" s="1"/>
      <c r="B15" s="1"/>
      <c r="C15" s="1"/>
      <c r="D15" s="1"/>
      <c r="E15" s="1"/>
    </row>
    <row r="16" spans="1:5" ht="19.5" customHeight="1" x14ac:dyDescent="0.15">
      <c r="A16" s="1"/>
      <c r="B16" s="1"/>
      <c r="C16" s="1"/>
      <c r="D16" s="1"/>
      <c r="E16" s="1"/>
    </row>
    <row r="17" spans="1:5" ht="19.5" customHeight="1" x14ac:dyDescent="0.15">
      <c r="A17" s="1"/>
      <c r="B17" s="1"/>
      <c r="C17" s="1"/>
      <c r="D17" s="1"/>
      <c r="E17" s="1"/>
    </row>
    <row r="18" spans="1:5" ht="19.5" customHeight="1" x14ac:dyDescent="0.15">
      <c r="A18" s="1"/>
      <c r="B18" s="1"/>
      <c r="C18" s="1"/>
      <c r="D18" s="1"/>
      <c r="E18" s="1"/>
    </row>
    <row r="19" spans="1:5" ht="19.5" customHeight="1" x14ac:dyDescent="0.15">
      <c r="A19" s="1"/>
      <c r="B19" s="1"/>
      <c r="C19" s="1"/>
      <c r="D19" s="1"/>
      <c r="E19" s="1"/>
    </row>
    <row r="20" spans="1:5" ht="19.5" customHeight="1" x14ac:dyDescent="0.15">
      <c r="A20" s="1"/>
      <c r="B20" s="1"/>
      <c r="C20" s="1"/>
      <c r="D20" s="1"/>
      <c r="E20" s="1"/>
    </row>
  </sheetData>
  <sheetProtection objects="1" autoFilter="0"/>
  <mergeCells count="1">
    <mergeCell ref="A9:E9"/>
  </mergeCells>
  <phoneticPr fontId="9" type="noConversion"/>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showZeros="0" defaultGridColor="0" topLeftCell="B1" colorId="8" workbookViewId="0">
      <selection activeCell="H5" sqref="H5"/>
    </sheetView>
  </sheetViews>
  <sheetFormatPr defaultColWidth="12.125" defaultRowHeight="17.100000000000001" customHeight="1" x14ac:dyDescent="0.15"/>
  <cols>
    <col min="1" max="1" width="12.125" style="41"/>
    <col min="2" max="2" width="39.75" style="41" customWidth="1"/>
    <col min="3" max="5" width="16.5" style="41" customWidth="1"/>
  </cols>
  <sheetData>
    <row r="1" spans="1:5" ht="33.75" customHeight="1" x14ac:dyDescent="0.15">
      <c r="A1" s="98" t="str">
        <f>'##BASEINFO'!$B$2&amp;"度"&amp;'##BASEINFO'!$B$7&amp;"国有资本经营预算收入决算录入表"</f>
        <v>2023年度龙山县国有资本经营预算收入决算录入表</v>
      </c>
      <c r="B1" s="98"/>
      <c r="C1" s="98"/>
      <c r="D1" s="98"/>
      <c r="E1" s="98"/>
    </row>
    <row r="2" spans="1:5" ht="17.25" customHeight="1" x14ac:dyDescent="0.15">
      <c r="A2" s="99" t="s">
        <v>167</v>
      </c>
      <c r="B2" s="99"/>
      <c r="C2" s="99"/>
      <c r="D2" s="99"/>
      <c r="E2" s="99"/>
    </row>
    <row r="3" spans="1:5" ht="17.25" customHeight="1" x14ac:dyDescent="0.15">
      <c r="A3" s="99" t="s">
        <v>172</v>
      </c>
      <c r="B3" s="99"/>
      <c r="C3" s="99"/>
      <c r="D3" s="99"/>
      <c r="E3" s="99"/>
    </row>
    <row r="4" spans="1:5" ht="17.25" customHeight="1" x14ac:dyDescent="0.15">
      <c r="A4" s="4" t="s">
        <v>173</v>
      </c>
      <c r="B4" s="4" t="s">
        <v>2548</v>
      </c>
      <c r="C4" s="4" t="s">
        <v>1862</v>
      </c>
      <c r="D4" s="4" t="s">
        <v>1863</v>
      </c>
      <c r="E4" s="4" t="s">
        <v>175</v>
      </c>
    </row>
    <row r="5" spans="1:5" ht="17.25" customHeight="1" x14ac:dyDescent="0.15">
      <c r="A5" s="4"/>
      <c r="B5" s="4" t="s">
        <v>2549</v>
      </c>
      <c r="C5" s="42">
        <f t="shared" ref="C5:E6" si="0">C6</f>
        <v>19790</v>
      </c>
      <c r="D5" s="42">
        <f t="shared" si="0"/>
        <v>9734</v>
      </c>
      <c r="E5" s="42">
        <f t="shared" si="0"/>
        <v>4520</v>
      </c>
    </row>
    <row r="6" spans="1:5" ht="17.25" customHeight="1" x14ac:dyDescent="0.15">
      <c r="A6" s="3">
        <v>103</v>
      </c>
      <c r="B6" s="7" t="s">
        <v>508</v>
      </c>
      <c r="C6" s="42">
        <f t="shared" si="0"/>
        <v>19790</v>
      </c>
      <c r="D6" s="42">
        <f t="shared" si="0"/>
        <v>9734</v>
      </c>
      <c r="E6" s="42">
        <f t="shared" si="0"/>
        <v>4520</v>
      </c>
    </row>
    <row r="7" spans="1:5" ht="17.25" customHeight="1" x14ac:dyDescent="0.15">
      <c r="A7" s="3">
        <v>10306</v>
      </c>
      <c r="B7" s="7" t="s">
        <v>756</v>
      </c>
      <c r="C7" s="42">
        <f>C8+C40+C45+C51+C55</f>
        <v>19790</v>
      </c>
      <c r="D7" s="42">
        <f>D8+D40+D45+D51+D55</f>
        <v>9734</v>
      </c>
      <c r="E7" s="42">
        <f>E8+E40+E45+E51+E55</f>
        <v>4520</v>
      </c>
    </row>
    <row r="8" spans="1:5" ht="17.25" customHeight="1" x14ac:dyDescent="0.15">
      <c r="A8" s="3">
        <v>1030601</v>
      </c>
      <c r="B8" s="7" t="s">
        <v>757</v>
      </c>
      <c r="C8" s="42">
        <f>SUM(C9:C39)</f>
        <v>17490</v>
      </c>
      <c r="D8" s="42">
        <f>SUM(D9:D39)</f>
        <v>7434</v>
      </c>
      <c r="E8" s="42">
        <f>SUM(E9:E39)</f>
        <v>0</v>
      </c>
    </row>
    <row r="9" spans="1:5" ht="17.25" customHeight="1" x14ac:dyDescent="0.15">
      <c r="A9" s="3">
        <v>103060103</v>
      </c>
      <c r="B9" s="6" t="s">
        <v>2552</v>
      </c>
      <c r="C9" s="45"/>
      <c r="D9" s="45"/>
      <c r="E9" s="47"/>
    </row>
    <row r="10" spans="1:5" ht="17.25" customHeight="1" x14ac:dyDescent="0.15">
      <c r="A10" s="3">
        <v>103060104</v>
      </c>
      <c r="B10" s="6" t="s">
        <v>2553</v>
      </c>
      <c r="C10" s="45"/>
      <c r="D10" s="45"/>
      <c r="E10" s="43"/>
    </row>
    <row r="11" spans="1:5" ht="17.25" customHeight="1" x14ac:dyDescent="0.15">
      <c r="A11" s="3">
        <v>103060105</v>
      </c>
      <c r="B11" s="6" t="s">
        <v>2555</v>
      </c>
      <c r="C11" s="45"/>
      <c r="D11" s="45"/>
      <c r="E11" s="48"/>
    </row>
    <row r="12" spans="1:5" ht="17.25" customHeight="1" x14ac:dyDescent="0.15">
      <c r="A12" s="3">
        <v>103060106</v>
      </c>
      <c r="B12" s="6" t="s">
        <v>2557</v>
      </c>
      <c r="C12" s="45"/>
      <c r="D12" s="45"/>
      <c r="E12" s="43"/>
    </row>
    <row r="13" spans="1:5" ht="17.25" customHeight="1" x14ac:dyDescent="0.15">
      <c r="A13" s="3">
        <v>103060107</v>
      </c>
      <c r="B13" s="6" t="s">
        <v>2559</v>
      </c>
      <c r="C13" s="45"/>
      <c r="D13" s="45"/>
      <c r="E13" s="43"/>
    </row>
    <row r="14" spans="1:5" ht="17.25" customHeight="1" x14ac:dyDescent="0.15">
      <c r="A14" s="3">
        <v>103060108</v>
      </c>
      <c r="B14" s="6" t="s">
        <v>2561</v>
      </c>
      <c r="C14" s="45"/>
      <c r="D14" s="45"/>
      <c r="E14" s="43"/>
    </row>
    <row r="15" spans="1:5" ht="17.25" customHeight="1" x14ac:dyDescent="0.15">
      <c r="A15" s="3">
        <v>103060109</v>
      </c>
      <c r="B15" s="6" t="s">
        <v>2563</v>
      </c>
      <c r="C15" s="45"/>
      <c r="D15" s="45"/>
      <c r="E15" s="43"/>
    </row>
    <row r="16" spans="1:5" ht="17.25" customHeight="1" x14ac:dyDescent="0.15">
      <c r="A16" s="3">
        <v>103060112</v>
      </c>
      <c r="B16" s="6" t="s">
        <v>2565</v>
      </c>
      <c r="C16" s="45"/>
      <c r="D16" s="45"/>
      <c r="E16" s="43"/>
    </row>
    <row r="17" spans="1:5" ht="17.25" customHeight="1" x14ac:dyDescent="0.15">
      <c r="A17" s="3">
        <v>103060113</v>
      </c>
      <c r="B17" s="6" t="s">
        <v>2567</v>
      </c>
      <c r="C17" s="45"/>
      <c r="D17" s="45"/>
      <c r="E17" s="43"/>
    </row>
    <row r="18" spans="1:5" ht="17.25" customHeight="1" x14ac:dyDescent="0.15">
      <c r="A18" s="3">
        <v>103060114</v>
      </c>
      <c r="B18" s="6" t="s">
        <v>2569</v>
      </c>
      <c r="C18" s="45"/>
      <c r="D18" s="45"/>
      <c r="E18" s="43"/>
    </row>
    <row r="19" spans="1:5" ht="17.25" customHeight="1" x14ac:dyDescent="0.15">
      <c r="A19" s="3">
        <v>103060115</v>
      </c>
      <c r="B19" s="6" t="s">
        <v>2571</v>
      </c>
      <c r="C19" s="45"/>
      <c r="D19" s="45"/>
      <c r="E19" s="43"/>
    </row>
    <row r="20" spans="1:5" ht="17.25" customHeight="1" x14ac:dyDescent="0.15">
      <c r="A20" s="3">
        <v>103060116</v>
      </c>
      <c r="B20" s="6" t="s">
        <v>2573</v>
      </c>
      <c r="C20" s="45"/>
      <c r="D20" s="45"/>
      <c r="E20" s="43"/>
    </row>
    <row r="21" spans="1:5" ht="17.25" customHeight="1" x14ac:dyDescent="0.15">
      <c r="A21" s="3">
        <v>103060117</v>
      </c>
      <c r="B21" s="6" t="s">
        <v>2575</v>
      </c>
      <c r="C21" s="45"/>
      <c r="D21" s="45"/>
      <c r="E21" s="43"/>
    </row>
    <row r="22" spans="1:5" ht="17.25" customHeight="1" x14ac:dyDescent="0.15">
      <c r="A22" s="3">
        <v>103060118</v>
      </c>
      <c r="B22" s="6" t="s">
        <v>2577</v>
      </c>
      <c r="C22" s="45"/>
      <c r="D22" s="45"/>
      <c r="E22" s="43"/>
    </row>
    <row r="23" spans="1:5" ht="17.25" customHeight="1" x14ac:dyDescent="0.15">
      <c r="A23" s="3">
        <v>103060119</v>
      </c>
      <c r="B23" s="6" t="s">
        <v>2579</v>
      </c>
      <c r="C23" s="45"/>
      <c r="D23" s="45"/>
      <c r="E23" s="43"/>
    </row>
    <row r="24" spans="1:5" ht="17.25" customHeight="1" x14ac:dyDescent="0.15">
      <c r="A24" s="3">
        <v>103060120</v>
      </c>
      <c r="B24" s="6" t="s">
        <v>2581</v>
      </c>
      <c r="C24" s="45"/>
      <c r="D24" s="45"/>
      <c r="E24" s="53"/>
    </row>
    <row r="25" spans="1:5" ht="17.25" customHeight="1" x14ac:dyDescent="0.15">
      <c r="A25" s="3">
        <v>103060121</v>
      </c>
      <c r="B25" s="6" t="s">
        <v>2583</v>
      </c>
      <c r="C25" s="45"/>
      <c r="D25" s="45"/>
      <c r="E25" s="53"/>
    </row>
    <row r="26" spans="1:5" ht="17.25" customHeight="1" x14ac:dyDescent="0.15">
      <c r="A26" s="3">
        <v>103060122</v>
      </c>
      <c r="B26" s="6" t="s">
        <v>2585</v>
      </c>
      <c r="C26" s="45"/>
      <c r="D26" s="45"/>
      <c r="E26" s="53"/>
    </row>
    <row r="27" spans="1:5" ht="17.25" customHeight="1" x14ac:dyDescent="0.15">
      <c r="A27" s="3">
        <v>103060123</v>
      </c>
      <c r="B27" s="6" t="s">
        <v>2587</v>
      </c>
      <c r="C27" s="45"/>
      <c r="D27" s="45"/>
      <c r="E27" s="53"/>
    </row>
    <row r="28" spans="1:5" ht="17.25" customHeight="1" x14ac:dyDescent="0.15">
      <c r="A28" s="3">
        <v>103060124</v>
      </c>
      <c r="B28" s="6" t="s">
        <v>2589</v>
      </c>
      <c r="C28" s="45"/>
      <c r="D28" s="45"/>
      <c r="E28" s="53"/>
    </row>
    <row r="29" spans="1:5" ht="17.25" customHeight="1" x14ac:dyDescent="0.15">
      <c r="A29" s="3">
        <v>103060125</v>
      </c>
      <c r="B29" s="6" t="s">
        <v>2591</v>
      </c>
      <c r="C29" s="45"/>
      <c r="D29" s="45"/>
      <c r="E29" s="53"/>
    </row>
    <row r="30" spans="1:5" ht="17.25" customHeight="1" x14ac:dyDescent="0.15">
      <c r="A30" s="3">
        <v>103060126</v>
      </c>
      <c r="B30" s="6" t="s">
        <v>2593</v>
      </c>
      <c r="C30" s="45"/>
      <c r="D30" s="45"/>
      <c r="E30" s="53"/>
    </row>
    <row r="31" spans="1:5" ht="17.25" customHeight="1" x14ac:dyDescent="0.15">
      <c r="A31" s="3">
        <v>103060127</v>
      </c>
      <c r="B31" s="6" t="s">
        <v>2595</v>
      </c>
      <c r="C31" s="45"/>
      <c r="D31" s="45"/>
      <c r="E31" s="53"/>
    </row>
    <row r="32" spans="1:5" ht="17.25" customHeight="1" x14ac:dyDescent="0.15">
      <c r="A32" s="3">
        <v>103060128</v>
      </c>
      <c r="B32" s="6" t="s">
        <v>2597</v>
      </c>
      <c r="C32" s="45"/>
      <c r="D32" s="45"/>
      <c r="E32" s="53"/>
    </row>
    <row r="33" spans="1:5" ht="17.25" customHeight="1" x14ac:dyDescent="0.15">
      <c r="A33" s="3">
        <v>103060129</v>
      </c>
      <c r="B33" s="6" t="s">
        <v>2599</v>
      </c>
      <c r="C33" s="45"/>
      <c r="D33" s="45"/>
      <c r="E33" s="53"/>
    </row>
    <row r="34" spans="1:5" ht="17.25" customHeight="1" x14ac:dyDescent="0.15">
      <c r="A34" s="3">
        <v>103060130</v>
      </c>
      <c r="B34" s="6" t="s">
        <v>2601</v>
      </c>
      <c r="C34" s="45"/>
      <c r="D34" s="45"/>
      <c r="E34" s="43"/>
    </row>
    <row r="35" spans="1:5" ht="17.25" customHeight="1" x14ac:dyDescent="0.15">
      <c r="A35" s="3">
        <v>103060131</v>
      </c>
      <c r="B35" s="6" t="s">
        <v>2602</v>
      </c>
      <c r="C35" s="45"/>
      <c r="D35" s="45"/>
      <c r="E35" s="43"/>
    </row>
    <row r="36" spans="1:5" ht="17.25" customHeight="1" x14ac:dyDescent="0.15">
      <c r="A36" s="3">
        <v>103060132</v>
      </c>
      <c r="B36" s="6" t="s">
        <v>2603</v>
      </c>
      <c r="C36" s="45"/>
      <c r="D36" s="45"/>
      <c r="E36" s="43"/>
    </row>
    <row r="37" spans="1:5" ht="17.25" customHeight="1" x14ac:dyDescent="0.15">
      <c r="A37" s="3">
        <v>103060133</v>
      </c>
      <c r="B37" s="6" t="s">
        <v>2604</v>
      </c>
      <c r="C37" s="45"/>
      <c r="D37" s="45"/>
      <c r="E37" s="43"/>
    </row>
    <row r="38" spans="1:5" ht="17.25" customHeight="1" x14ac:dyDescent="0.15">
      <c r="A38" s="3">
        <v>103060134</v>
      </c>
      <c r="B38" s="6" t="s">
        <v>759</v>
      </c>
      <c r="C38" s="45"/>
      <c r="D38" s="45"/>
      <c r="E38" s="43"/>
    </row>
    <row r="39" spans="1:5" ht="17.25" customHeight="1" x14ac:dyDescent="0.15">
      <c r="A39" s="3">
        <v>103060198</v>
      </c>
      <c r="B39" s="6" t="s">
        <v>2605</v>
      </c>
      <c r="C39" s="45">
        <v>17490</v>
      </c>
      <c r="D39" s="45">
        <v>7434</v>
      </c>
      <c r="E39" s="43"/>
    </row>
    <row r="40" spans="1:5" ht="17.25" customHeight="1" x14ac:dyDescent="0.15">
      <c r="A40" s="3">
        <v>1030602</v>
      </c>
      <c r="B40" s="7" t="s">
        <v>761</v>
      </c>
      <c r="C40" s="42">
        <f>SUM(C41:C44)</f>
        <v>800</v>
      </c>
      <c r="D40" s="42">
        <f>SUM(D41:D44)</f>
        <v>800</v>
      </c>
      <c r="E40" s="42">
        <f>SUM(E41:E44)</f>
        <v>3020</v>
      </c>
    </row>
    <row r="41" spans="1:5" ht="17.25" customHeight="1" x14ac:dyDescent="0.15">
      <c r="A41" s="3">
        <v>103060202</v>
      </c>
      <c r="B41" s="6" t="s">
        <v>2606</v>
      </c>
      <c r="C41" s="45"/>
      <c r="D41" s="45"/>
      <c r="E41" s="43"/>
    </row>
    <row r="42" spans="1:5" ht="17.25" customHeight="1" x14ac:dyDescent="0.15">
      <c r="A42" s="3">
        <v>103060203</v>
      </c>
      <c r="B42" s="6" t="s">
        <v>2607</v>
      </c>
      <c r="C42" s="45"/>
      <c r="D42" s="45"/>
      <c r="E42" s="43"/>
    </row>
    <row r="43" spans="1:5" ht="17.25" customHeight="1" x14ac:dyDescent="0.15">
      <c r="A43" s="3">
        <v>103060204</v>
      </c>
      <c r="B43" s="6" t="s">
        <v>2608</v>
      </c>
      <c r="C43" s="45"/>
      <c r="D43" s="45"/>
      <c r="E43" s="43"/>
    </row>
    <row r="44" spans="1:5" ht="17.25" customHeight="1" x14ac:dyDescent="0.15">
      <c r="A44" s="3">
        <v>103060298</v>
      </c>
      <c r="B44" s="6" t="s">
        <v>2609</v>
      </c>
      <c r="C44" s="45">
        <v>800</v>
      </c>
      <c r="D44" s="45">
        <v>800</v>
      </c>
      <c r="E44" s="43">
        <v>3020</v>
      </c>
    </row>
    <row r="45" spans="1:5" ht="17.25" customHeight="1" x14ac:dyDescent="0.15">
      <c r="A45" s="3">
        <v>1030603</v>
      </c>
      <c r="B45" s="7" t="s">
        <v>764</v>
      </c>
      <c r="C45" s="42">
        <f>SUM(C46:C50)</f>
        <v>0</v>
      </c>
      <c r="D45" s="42">
        <f>SUM(D46:D50)</f>
        <v>0</v>
      </c>
      <c r="E45" s="42">
        <f>SUM(E46:E50)</f>
        <v>0</v>
      </c>
    </row>
    <row r="46" spans="1:5" ht="17.25" customHeight="1" x14ac:dyDescent="0.15">
      <c r="A46" s="3">
        <v>103060301</v>
      </c>
      <c r="B46" s="6" t="s">
        <v>2610</v>
      </c>
      <c r="C46" s="45"/>
      <c r="D46" s="45"/>
      <c r="E46" s="43"/>
    </row>
    <row r="47" spans="1:5" ht="17.25" customHeight="1" x14ac:dyDescent="0.15">
      <c r="A47" s="3">
        <v>103060304</v>
      </c>
      <c r="B47" s="6" t="s">
        <v>2611</v>
      </c>
      <c r="C47" s="45"/>
      <c r="D47" s="45"/>
      <c r="E47" s="43"/>
    </row>
    <row r="48" spans="1:5" ht="17.25" customHeight="1" x14ac:dyDescent="0.15">
      <c r="A48" s="3">
        <v>103060305</v>
      </c>
      <c r="B48" s="6" t="s">
        <v>2612</v>
      </c>
      <c r="C48" s="45"/>
      <c r="D48" s="45"/>
      <c r="E48" s="43"/>
    </row>
    <row r="49" spans="1:5" ht="17.25" customHeight="1" x14ac:dyDescent="0.15">
      <c r="A49" s="3">
        <v>103060307</v>
      </c>
      <c r="B49" s="6" t="s">
        <v>2613</v>
      </c>
      <c r="C49" s="45"/>
      <c r="D49" s="45"/>
      <c r="E49" s="43"/>
    </row>
    <row r="50" spans="1:5" ht="17.25" customHeight="1" x14ac:dyDescent="0.15">
      <c r="A50" s="3">
        <v>103060398</v>
      </c>
      <c r="B50" s="6" t="s">
        <v>2614</v>
      </c>
      <c r="C50" s="45"/>
      <c r="D50" s="45"/>
      <c r="E50" s="43"/>
    </row>
    <row r="51" spans="1:5" ht="17.25" customHeight="1" x14ac:dyDescent="0.15">
      <c r="A51" s="3">
        <v>1030604</v>
      </c>
      <c r="B51" s="7" t="s">
        <v>766</v>
      </c>
      <c r="C51" s="42">
        <f>SUM(C52:C54)</f>
        <v>0</v>
      </c>
      <c r="D51" s="42">
        <f>SUM(D52:D54)</f>
        <v>0</v>
      </c>
      <c r="E51" s="42">
        <f>SUM(E52:E54)</f>
        <v>0</v>
      </c>
    </row>
    <row r="52" spans="1:5" ht="17.25" customHeight="1" x14ac:dyDescent="0.15">
      <c r="A52" s="3">
        <v>103060401</v>
      </c>
      <c r="B52" s="6" t="s">
        <v>2615</v>
      </c>
      <c r="C52" s="45"/>
      <c r="D52" s="45"/>
      <c r="E52" s="43"/>
    </row>
    <row r="53" spans="1:5" ht="17.25" customHeight="1" x14ac:dyDescent="0.15">
      <c r="A53" s="3">
        <v>103060402</v>
      </c>
      <c r="B53" s="6" t="s">
        <v>2616</v>
      </c>
      <c r="C53" s="45"/>
      <c r="D53" s="45"/>
      <c r="E53" s="43"/>
    </row>
    <row r="54" spans="1:5" ht="17.25" customHeight="1" x14ac:dyDescent="0.15">
      <c r="A54" s="3">
        <v>103060498</v>
      </c>
      <c r="B54" s="6" t="s">
        <v>2617</v>
      </c>
      <c r="C54" s="45"/>
      <c r="D54" s="45"/>
      <c r="E54" s="43"/>
    </row>
    <row r="55" spans="1:5" ht="17.25" customHeight="1" x14ac:dyDescent="0.15">
      <c r="A55" s="3">
        <v>1030698</v>
      </c>
      <c r="B55" s="7" t="s">
        <v>2618</v>
      </c>
      <c r="C55" s="45">
        <v>1500</v>
      </c>
      <c r="D55" s="45">
        <v>1500</v>
      </c>
      <c r="E55" s="43">
        <v>1500</v>
      </c>
    </row>
  </sheetData>
  <sheetProtection objects="1" autoFilter="0"/>
  <mergeCells count="3">
    <mergeCell ref="A1:E1"/>
    <mergeCell ref="A2:E2"/>
    <mergeCell ref="A3:E3"/>
  </mergeCells>
  <phoneticPr fontId="9" type="noConversion"/>
  <dataValidations count="1">
    <dataValidation type="decimal" allowBlank="1" showInputMessage="1" showErrorMessage="1" sqref="C5:E55">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showZeros="0" defaultGridColor="0" colorId="8" workbookViewId="0">
      <selection activeCell="C6" sqref="C6"/>
    </sheetView>
  </sheetViews>
  <sheetFormatPr defaultColWidth="12.125" defaultRowHeight="15.6" customHeight="1" x14ac:dyDescent="0.15"/>
  <cols>
    <col min="1" max="2" width="12.125" style="66" customWidth="1"/>
    <col min="3" max="3" width="37.25" style="66" customWidth="1"/>
    <col min="4" max="6" width="16.5" style="66" customWidth="1"/>
    <col min="7" max="256" width="12.125" style="66"/>
    <col min="257" max="258" width="12.125" style="66" customWidth="1"/>
    <col min="259" max="259" width="37.25" style="66" customWidth="1"/>
    <col min="260" max="262" width="16.5" style="66" customWidth="1"/>
    <col min="263" max="512" width="12.125" style="66"/>
    <col min="513" max="514" width="12.125" style="66" customWidth="1"/>
    <col min="515" max="515" width="37.25" style="66" customWidth="1"/>
    <col min="516" max="518" width="16.5" style="66" customWidth="1"/>
    <col min="519" max="768" width="12.125" style="66"/>
    <col min="769" max="770" width="12.125" style="66" customWidth="1"/>
    <col min="771" max="771" width="37.25" style="66" customWidth="1"/>
    <col min="772" max="774" width="16.5" style="66" customWidth="1"/>
    <col min="775" max="1024" width="12.125" style="66"/>
    <col min="1025" max="1026" width="12.125" style="66" customWidth="1"/>
    <col min="1027" max="1027" width="37.25" style="66" customWidth="1"/>
    <col min="1028" max="1030" width="16.5" style="66" customWidth="1"/>
    <col min="1031" max="1280" width="12.125" style="66"/>
    <col min="1281" max="1282" width="12.125" style="66" customWidth="1"/>
    <col min="1283" max="1283" width="37.25" style="66" customWidth="1"/>
    <col min="1284" max="1286" width="16.5" style="66" customWidth="1"/>
    <col min="1287" max="1536" width="12.125" style="66"/>
    <col min="1537" max="1538" width="12.125" style="66" customWidth="1"/>
    <col min="1539" max="1539" width="37.25" style="66" customWidth="1"/>
    <col min="1540" max="1542" width="16.5" style="66" customWidth="1"/>
    <col min="1543" max="1792" width="12.125" style="66"/>
    <col min="1793" max="1794" width="12.125" style="66" customWidth="1"/>
    <col min="1795" max="1795" width="37.25" style="66" customWidth="1"/>
    <col min="1796" max="1798" width="16.5" style="66" customWidth="1"/>
    <col min="1799" max="2048" width="12.125" style="66"/>
    <col min="2049" max="2050" width="12.125" style="66" customWidth="1"/>
    <col min="2051" max="2051" width="37.25" style="66" customWidth="1"/>
    <col min="2052" max="2054" width="16.5" style="66" customWidth="1"/>
    <col min="2055" max="2304" width="12.125" style="66"/>
    <col min="2305" max="2306" width="12.125" style="66" customWidth="1"/>
    <col min="2307" max="2307" width="37.25" style="66" customWidth="1"/>
    <col min="2308" max="2310" width="16.5" style="66" customWidth="1"/>
    <col min="2311" max="2560" width="12.125" style="66"/>
    <col min="2561" max="2562" width="12.125" style="66" customWidth="1"/>
    <col min="2563" max="2563" width="37.25" style="66" customWidth="1"/>
    <col min="2564" max="2566" width="16.5" style="66" customWidth="1"/>
    <col min="2567" max="2816" width="12.125" style="66"/>
    <col min="2817" max="2818" width="12.125" style="66" customWidth="1"/>
    <col min="2819" max="2819" width="37.25" style="66" customWidth="1"/>
    <col min="2820" max="2822" width="16.5" style="66" customWidth="1"/>
    <col min="2823" max="3072" width="12.125" style="66"/>
    <col min="3073" max="3074" width="12.125" style="66" customWidth="1"/>
    <col min="3075" max="3075" width="37.25" style="66" customWidth="1"/>
    <col min="3076" max="3078" width="16.5" style="66" customWidth="1"/>
    <col min="3079" max="3328" width="12.125" style="66"/>
    <col min="3329" max="3330" width="12.125" style="66" customWidth="1"/>
    <col min="3331" max="3331" width="37.25" style="66" customWidth="1"/>
    <col min="3332" max="3334" width="16.5" style="66" customWidth="1"/>
    <col min="3335" max="3584" width="12.125" style="66"/>
    <col min="3585" max="3586" width="12.125" style="66" customWidth="1"/>
    <col min="3587" max="3587" width="37.25" style="66" customWidth="1"/>
    <col min="3588" max="3590" width="16.5" style="66" customWidth="1"/>
    <col min="3591" max="3840" width="12.125" style="66"/>
    <col min="3841" max="3842" width="12.125" style="66" customWidth="1"/>
    <col min="3843" max="3843" width="37.25" style="66" customWidth="1"/>
    <col min="3844" max="3846" width="16.5" style="66" customWidth="1"/>
    <col min="3847" max="4096" width="12.125" style="66"/>
    <col min="4097" max="4098" width="12.125" style="66" customWidth="1"/>
    <col min="4099" max="4099" width="37.25" style="66" customWidth="1"/>
    <col min="4100" max="4102" width="16.5" style="66" customWidth="1"/>
    <col min="4103" max="4352" width="12.125" style="66"/>
    <col min="4353" max="4354" width="12.125" style="66" customWidth="1"/>
    <col min="4355" max="4355" width="37.25" style="66" customWidth="1"/>
    <col min="4356" max="4358" width="16.5" style="66" customWidth="1"/>
    <col min="4359" max="4608" width="12.125" style="66"/>
    <col min="4609" max="4610" width="12.125" style="66" customWidth="1"/>
    <col min="4611" max="4611" width="37.25" style="66" customWidth="1"/>
    <col min="4612" max="4614" width="16.5" style="66" customWidth="1"/>
    <col min="4615" max="4864" width="12.125" style="66"/>
    <col min="4865" max="4866" width="12.125" style="66" customWidth="1"/>
    <col min="4867" max="4867" width="37.25" style="66" customWidth="1"/>
    <col min="4868" max="4870" width="16.5" style="66" customWidth="1"/>
    <col min="4871" max="5120" width="12.125" style="66"/>
    <col min="5121" max="5122" width="12.125" style="66" customWidth="1"/>
    <col min="5123" max="5123" width="37.25" style="66" customWidth="1"/>
    <col min="5124" max="5126" width="16.5" style="66" customWidth="1"/>
    <col min="5127" max="5376" width="12.125" style="66"/>
    <col min="5377" max="5378" width="12.125" style="66" customWidth="1"/>
    <col min="5379" max="5379" width="37.25" style="66" customWidth="1"/>
    <col min="5380" max="5382" width="16.5" style="66" customWidth="1"/>
    <col min="5383" max="5632" width="12.125" style="66"/>
    <col min="5633" max="5634" width="12.125" style="66" customWidth="1"/>
    <col min="5635" max="5635" width="37.25" style="66" customWidth="1"/>
    <col min="5636" max="5638" width="16.5" style="66" customWidth="1"/>
    <col min="5639" max="5888" width="12.125" style="66"/>
    <col min="5889" max="5890" width="12.125" style="66" customWidth="1"/>
    <col min="5891" max="5891" width="37.25" style="66" customWidth="1"/>
    <col min="5892" max="5894" width="16.5" style="66" customWidth="1"/>
    <col min="5895" max="6144" width="12.125" style="66"/>
    <col min="6145" max="6146" width="12.125" style="66" customWidth="1"/>
    <col min="6147" max="6147" width="37.25" style="66" customWidth="1"/>
    <col min="6148" max="6150" width="16.5" style="66" customWidth="1"/>
    <col min="6151" max="6400" width="12.125" style="66"/>
    <col min="6401" max="6402" width="12.125" style="66" customWidth="1"/>
    <col min="6403" max="6403" width="37.25" style="66" customWidth="1"/>
    <col min="6404" max="6406" width="16.5" style="66" customWidth="1"/>
    <col min="6407" max="6656" width="12.125" style="66"/>
    <col min="6657" max="6658" width="12.125" style="66" customWidth="1"/>
    <col min="6659" max="6659" width="37.25" style="66" customWidth="1"/>
    <col min="6660" max="6662" width="16.5" style="66" customWidth="1"/>
    <col min="6663" max="6912" width="12.125" style="66"/>
    <col min="6913" max="6914" width="12.125" style="66" customWidth="1"/>
    <col min="6915" max="6915" width="37.25" style="66" customWidth="1"/>
    <col min="6916" max="6918" width="16.5" style="66" customWidth="1"/>
    <col min="6919" max="7168" width="12.125" style="66"/>
    <col min="7169" max="7170" width="12.125" style="66" customWidth="1"/>
    <col min="7171" max="7171" width="37.25" style="66" customWidth="1"/>
    <col min="7172" max="7174" width="16.5" style="66" customWidth="1"/>
    <col min="7175" max="7424" width="12.125" style="66"/>
    <col min="7425" max="7426" width="12.125" style="66" customWidth="1"/>
    <col min="7427" max="7427" width="37.25" style="66" customWidth="1"/>
    <col min="7428" max="7430" width="16.5" style="66" customWidth="1"/>
    <col min="7431" max="7680" width="12.125" style="66"/>
    <col min="7681" max="7682" width="12.125" style="66" customWidth="1"/>
    <col min="7683" max="7683" width="37.25" style="66" customWidth="1"/>
    <col min="7684" max="7686" width="16.5" style="66" customWidth="1"/>
    <col min="7687" max="7936" width="12.125" style="66"/>
    <col min="7937" max="7938" width="12.125" style="66" customWidth="1"/>
    <col min="7939" max="7939" width="37.25" style="66" customWidth="1"/>
    <col min="7940" max="7942" width="16.5" style="66" customWidth="1"/>
    <col min="7943" max="8192" width="12.125" style="66"/>
    <col min="8193" max="8194" width="12.125" style="66" customWidth="1"/>
    <col min="8195" max="8195" width="37.25" style="66" customWidth="1"/>
    <col min="8196" max="8198" width="16.5" style="66" customWidth="1"/>
    <col min="8199" max="8448" width="12.125" style="66"/>
    <col min="8449" max="8450" width="12.125" style="66" customWidth="1"/>
    <col min="8451" max="8451" width="37.25" style="66" customWidth="1"/>
    <col min="8452" max="8454" width="16.5" style="66" customWidth="1"/>
    <col min="8455" max="8704" width="12.125" style="66"/>
    <col min="8705" max="8706" width="12.125" style="66" customWidth="1"/>
    <col min="8707" max="8707" width="37.25" style="66" customWidth="1"/>
    <col min="8708" max="8710" width="16.5" style="66" customWidth="1"/>
    <col min="8711" max="8960" width="12.125" style="66"/>
    <col min="8961" max="8962" width="12.125" style="66" customWidth="1"/>
    <col min="8963" max="8963" width="37.25" style="66" customWidth="1"/>
    <col min="8964" max="8966" width="16.5" style="66" customWidth="1"/>
    <col min="8967" max="9216" width="12.125" style="66"/>
    <col min="9217" max="9218" width="12.125" style="66" customWidth="1"/>
    <col min="9219" max="9219" width="37.25" style="66" customWidth="1"/>
    <col min="9220" max="9222" width="16.5" style="66" customWidth="1"/>
    <col min="9223" max="9472" width="12.125" style="66"/>
    <col min="9473" max="9474" width="12.125" style="66" customWidth="1"/>
    <col min="9475" max="9475" width="37.25" style="66" customWidth="1"/>
    <col min="9476" max="9478" width="16.5" style="66" customWidth="1"/>
    <col min="9479" max="9728" width="12.125" style="66"/>
    <col min="9729" max="9730" width="12.125" style="66" customWidth="1"/>
    <col min="9731" max="9731" width="37.25" style="66" customWidth="1"/>
    <col min="9732" max="9734" width="16.5" style="66" customWidth="1"/>
    <col min="9735" max="9984" width="12.125" style="66"/>
    <col min="9985" max="9986" width="12.125" style="66" customWidth="1"/>
    <col min="9987" max="9987" width="37.25" style="66" customWidth="1"/>
    <col min="9988" max="9990" width="16.5" style="66" customWidth="1"/>
    <col min="9991" max="10240" width="12.125" style="66"/>
    <col min="10241" max="10242" width="12.125" style="66" customWidth="1"/>
    <col min="10243" max="10243" width="37.25" style="66" customWidth="1"/>
    <col min="10244" max="10246" width="16.5" style="66" customWidth="1"/>
    <col min="10247" max="10496" width="12.125" style="66"/>
    <col min="10497" max="10498" width="12.125" style="66" customWidth="1"/>
    <col min="10499" max="10499" width="37.25" style="66" customWidth="1"/>
    <col min="10500" max="10502" width="16.5" style="66" customWidth="1"/>
    <col min="10503" max="10752" width="12.125" style="66"/>
    <col min="10753" max="10754" width="12.125" style="66" customWidth="1"/>
    <col min="10755" max="10755" width="37.25" style="66" customWidth="1"/>
    <col min="10756" max="10758" width="16.5" style="66" customWidth="1"/>
    <col min="10759" max="11008" width="12.125" style="66"/>
    <col min="11009" max="11010" width="12.125" style="66" customWidth="1"/>
    <col min="11011" max="11011" width="37.25" style="66" customWidth="1"/>
    <col min="11012" max="11014" width="16.5" style="66" customWidth="1"/>
    <col min="11015" max="11264" width="12.125" style="66"/>
    <col min="11265" max="11266" width="12.125" style="66" customWidth="1"/>
    <col min="11267" max="11267" width="37.25" style="66" customWidth="1"/>
    <col min="11268" max="11270" width="16.5" style="66" customWidth="1"/>
    <col min="11271" max="11520" width="12.125" style="66"/>
    <col min="11521" max="11522" width="12.125" style="66" customWidth="1"/>
    <col min="11523" max="11523" width="37.25" style="66" customWidth="1"/>
    <col min="11524" max="11526" width="16.5" style="66" customWidth="1"/>
    <col min="11527" max="11776" width="12.125" style="66"/>
    <col min="11777" max="11778" width="12.125" style="66" customWidth="1"/>
    <col min="11779" max="11779" width="37.25" style="66" customWidth="1"/>
    <col min="11780" max="11782" width="16.5" style="66" customWidth="1"/>
    <col min="11783" max="12032" width="12.125" style="66"/>
    <col min="12033" max="12034" width="12.125" style="66" customWidth="1"/>
    <col min="12035" max="12035" width="37.25" style="66" customWidth="1"/>
    <col min="12036" max="12038" width="16.5" style="66" customWidth="1"/>
    <col min="12039" max="12288" width="12.125" style="66"/>
    <col min="12289" max="12290" width="12.125" style="66" customWidth="1"/>
    <col min="12291" max="12291" width="37.25" style="66" customWidth="1"/>
    <col min="12292" max="12294" width="16.5" style="66" customWidth="1"/>
    <col min="12295" max="12544" width="12.125" style="66"/>
    <col min="12545" max="12546" width="12.125" style="66" customWidth="1"/>
    <col min="12547" max="12547" width="37.25" style="66" customWidth="1"/>
    <col min="12548" max="12550" width="16.5" style="66" customWidth="1"/>
    <col min="12551" max="12800" width="12.125" style="66"/>
    <col min="12801" max="12802" width="12.125" style="66" customWidth="1"/>
    <col min="12803" max="12803" width="37.25" style="66" customWidth="1"/>
    <col min="12804" max="12806" width="16.5" style="66" customWidth="1"/>
    <col min="12807" max="13056" width="12.125" style="66"/>
    <col min="13057" max="13058" width="12.125" style="66" customWidth="1"/>
    <col min="13059" max="13059" width="37.25" style="66" customWidth="1"/>
    <col min="13060" max="13062" width="16.5" style="66" customWidth="1"/>
    <col min="13063" max="13312" width="12.125" style="66"/>
    <col min="13313" max="13314" width="12.125" style="66" customWidth="1"/>
    <col min="13315" max="13315" width="37.25" style="66" customWidth="1"/>
    <col min="13316" max="13318" width="16.5" style="66" customWidth="1"/>
    <col min="13319" max="13568" width="12.125" style="66"/>
    <col min="13569" max="13570" width="12.125" style="66" customWidth="1"/>
    <col min="13571" max="13571" width="37.25" style="66" customWidth="1"/>
    <col min="13572" max="13574" width="16.5" style="66" customWidth="1"/>
    <col min="13575" max="13824" width="12.125" style="66"/>
    <col min="13825" max="13826" width="12.125" style="66" customWidth="1"/>
    <col min="13827" max="13827" width="37.25" style="66" customWidth="1"/>
    <col min="13828" max="13830" width="16.5" style="66" customWidth="1"/>
    <col min="13831" max="14080" width="12.125" style="66"/>
    <col min="14081" max="14082" width="12.125" style="66" customWidth="1"/>
    <col min="14083" max="14083" width="37.25" style="66" customWidth="1"/>
    <col min="14084" max="14086" width="16.5" style="66" customWidth="1"/>
    <col min="14087" max="14336" width="12.125" style="66"/>
    <col min="14337" max="14338" width="12.125" style="66" customWidth="1"/>
    <col min="14339" max="14339" width="37.25" style="66" customWidth="1"/>
    <col min="14340" max="14342" width="16.5" style="66" customWidth="1"/>
    <col min="14343" max="14592" width="12.125" style="66"/>
    <col min="14593" max="14594" width="12.125" style="66" customWidth="1"/>
    <col min="14595" max="14595" width="37.25" style="66" customWidth="1"/>
    <col min="14596" max="14598" width="16.5" style="66" customWidth="1"/>
    <col min="14599" max="14848" width="12.125" style="66"/>
    <col min="14849" max="14850" width="12.125" style="66" customWidth="1"/>
    <col min="14851" max="14851" width="37.25" style="66" customWidth="1"/>
    <col min="14852" max="14854" width="16.5" style="66" customWidth="1"/>
    <col min="14855" max="15104" width="12.125" style="66"/>
    <col min="15105" max="15106" width="12.125" style="66" customWidth="1"/>
    <col min="15107" max="15107" width="37.25" style="66" customWidth="1"/>
    <col min="15108" max="15110" width="16.5" style="66" customWidth="1"/>
    <col min="15111" max="15360" width="12.125" style="66"/>
    <col min="15361" max="15362" width="12.125" style="66" customWidth="1"/>
    <col min="15363" max="15363" width="37.25" style="66" customWidth="1"/>
    <col min="15364" max="15366" width="16.5" style="66" customWidth="1"/>
    <col min="15367" max="15616" width="12.125" style="66"/>
    <col min="15617" max="15618" width="12.125" style="66" customWidth="1"/>
    <col min="15619" max="15619" width="37.25" style="66" customWidth="1"/>
    <col min="15620" max="15622" width="16.5" style="66" customWidth="1"/>
    <col min="15623" max="15872" width="12.125" style="66"/>
    <col min="15873" max="15874" width="12.125" style="66" customWidth="1"/>
    <col min="15875" max="15875" width="37.25" style="66" customWidth="1"/>
    <col min="15876" max="15878" width="16.5" style="66" customWidth="1"/>
    <col min="15879" max="16128" width="12.125" style="66"/>
    <col min="16129" max="16130" width="12.125" style="66" customWidth="1"/>
    <col min="16131" max="16131" width="37.25" style="66" customWidth="1"/>
    <col min="16132" max="16134" width="16.5" style="66" customWidth="1"/>
    <col min="16135" max="16384" width="12.125" style="66"/>
  </cols>
  <sheetData>
    <row r="1" spans="1:6" ht="33.950000000000003" customHeight="1" x14ac:dyDescent="0.15">
      <c r="A1" s="100" t="s">
        <v>2764</v>
      </c>
      <c r="B1" s="100"/>
      <c r="C1" s="100"/>
      <c r="D1" s="100"/>
      <c r="E1" s="100"/>
      <c r="F1" s="100"/>
    </row>
    <row r="2" spans="1:6" ht="16.899999999999999" customHeight="1" x14ac:dyDescent="0.15">
      <c r="A2" s="101" t="s">
        <v>167</v>
      </c>
      <c r="B2" s="101"/>
      <c r="C2" s="101"/>
      <c r="D2" s="101"/>
      <c r="E2" s="101"/>
      <c r="F2" s="101"/>
    </row>
    <row r="3" spans="1:6" ht="16.899999999999999" customHeight="1" x14ac:dyDescent="0.15">
      <c r="A3" s="101" t="s">
        <v>2720</v>
      </c>
      <c r="B3" s="101"/>
      <c r="C3" s="101"/>
      <c r="D3" s="101"/>
      <c r="E3" s="101"/>
      <c r="F3" s="101"/>
    </row>
    <row r="4" spans="1:6" ht="16.899999999999999" customHeight="1" x14ac:dyDescent="0.15">
      <c r="A4" s="76" t="s">
        <v>173</v>
      </c>
      <c r="B4" s="56" t="s">
        <v>173</v>
      </c>
      <c r="C4" s="56" t="s">
        <v>2548</v>
      </c>
      <c r="D4" s="56" t="s">
        <v>1862</v>
      </c>
      <c r="E4" s="56" t="s">
        <v>1863</v>
      </c>
      <c r="F4" s="56" t="s">
        <v>175</v>
      </c>
    </row>
    <row r="5" spans="1:6" ht="16.899999999999999" customHeight="1" x14ac:dyDescent="0.15">
      <c r="A5" s="76"/>
      <c r="B5" s="31"/>
      <c r="C5" s="56" t="s">
        <v>2550</v>
      </c>
      <c r="D5" s="42">
        <f>D6+D9</f>
        <v>19180</v>
      </c>
      <c r="E5" s="42">
        <f>E6+E9</f>
        <v>4526</v>
      </c>
      <c r="F5" s="42">
        <f>F6+F9</f>
        <v>4526</v>
      </c>
    </row>
    <row r="6" spans="1:6" ht="16.899999999999999" customHeight="1" x14ac:dyDescent="0.15">
      <c r="A6" s="60">
        <v>103</v>
      </c>
      <c r="B6" s="31">
        <v>208</v>
      </c>
      <c r="C6" s="7" t="s">
        <v>1217</v>
      </c>
      <c r="D6" s="42">
        <f t="shared" ref="D6:F7" si="0">D7</f>
        <v>0</v>
      </c>
      <c r="E6" s="42">
        <f t="shared" si="0"/>
        <v>0</v>
      </c>
      <c r="F6" s="42">
        <f t="shared" si="0"/>
        <v>0</v>
      </c>
    </row>
    <row r="7" spans="1:6" ht="16.899999999999999" customHeight="1" x14ac:dyDescent="0.15">
      <c r="A7" s="60">
        <v>10306</v>
      </c>
      <c r="B7" s="31">
        <v>20804</v>
      </c>
      <c r="C7" s="7" t="s">
        <v>1237</v>
      </c>
      <c r="D7" s="42">
        <f t="shared" si="0"/>
        <v>0</v>
      </c>
      <c r="E7" s="42">
        <f t="shared" si="0"/>
        <v>0</v>
      </c>
      <c r="F7" s="42">
        <f t="shared" si="0"/>
        <v>0</v>
      </c>
    </row>
    <row r="8" spans="1:6" ht="16.899999999999999" customHeight="1" x14ac:dyDescent="0.15">
      <c r="A8" s="60">
        <v>1030601</v>
      </c>
      <c r="B8" s="31">
        <v>2080451</v>
      </c>
      <c r="C8" s="32" t="s">
        <v>2551</v>
      </c>
      <c r="D8" s="45"/>
      <c r="E8" s="45"/>
      <c r="F8" s="44"/>
    </row>
    <row r="9" spans="1:6" ht="16.899999999999999" customHeight="1" x14ac:dyDescent="0.15">
      <c r="A9" s="60">
        <v>103060103</v>
      </c>
      <c r="B9" s="31">
        <v>223</v>
      </c>
      <c r="C9" s="7" t="s">
        <v>2785</v>
      </c>
      <c r="D9" s="42">
        <f>D10+D21+D30+D32</f>
        <v>19180</v>
      </c>
      <c r="E9" s="42">
        <f>E10+E21+E30+E32</f>
        <v>4526</v>
      </c>
      <c r="F9" s="42">
        <f>F10+F21+F30+F32</f>
        <v>4526</v>
      </c>
    </row>
    <row r="10" spans="1:6" ht="16.899999999999999" customHeight="1" x14ac:dyDescent="0.15">
      <c r="A10" s="60">
        <v>103060104</v>
      </c>
      <c r="B10" s="19">
        <v>22301</v>
      </c>
      <c r="C10" s="7" t="s">
        <v>2554</v>
      </c>
      <c r="D10" s="42">
        <f>SUM(D11:D20)</f>
        <v>900</v>
      </c>
      <c r="E10" s="42">
        <f>SUM(E11:E20)</f>
        <v>852</v>
      </c>
      <c r="F10" s="42">
        <f>SUM(F11:F20)</f>
        <v>852</v>
      </c>
    </row>
    <row r="11" spans="1:6" ht="16.899999999999999" customHeight="1" x14ac:dyDescent="0.15">
      <c r="A11" s="60">
        <v>103060105</v>
      </c>
      <c r="B11" s="31">
        <v>2230101</v>
      </c>
      <c r="C11" s="32" t="s">
        <v>2556</v>
      </c>
      <c r="D11" s="45"/>
      <c r="E11" s="45"/>
      <c r="F11" s="44"/>
    </row>
    <row r="12" spans="1:6" ht="16.899999999999999" customHeight="1" x14ac:dyDescent="0.15">
      <c r="A12" s="60">
        <v>103060106</v>
      </c>
      <c r="B12" s="31">
        <v>2230102</v>
      </c>
      <c r="C12" s="32" t="s">
        <v>2558</v>
      </c>
      <c r="D12" s="45"/>
      <c r="E12" s="45"/>
      <c r="F12" s="44"/>
    </row>
    <row r="13" spans="1:6" ht="16.899999999999999" customHeight="1" x14ac:dyDescent="0.15">
      <c r="A13" s="60">
        <v>103060107</v>
      </c>
      <c r="B13" s="31">
        <v>2230103</v>
      </c>
      <c r="C13" s="32" t="s">
        <v>2560</v>
      </c>
      <c r="D13" s="45"/>
      <c r="E13" s="45"/>
      <c r="F13" s="44"/>
    </row>
    <row r="14" spans="1:6" ht="16.899999999999999" customHeight="1" x14ac:dyDescent="0.15">
      <c r="A14" s="60">
        <v>103060108</v>
      </c>
      <c r="B14" s="31">
        <v>2230104</v>
      </c>
      <c r="C14" s="32" t="s">
        <v>2562</v>
      </c>
      <c r="D14" s="45"/>
      <c r="E14" s="45"/>
      <c r="F14" s="44"/>
    </row>
    <row r="15" spans="1:6" ht="16.899999999999999" customHeight="1" x14ac:dyDescent="0.15">
      <c r="A15" s="60">
        <v>103060109</v>
      </c>
      <c r="B15" s="31">
        <v>2230105</v>
      </c>
      <c r="C15" s="32" t="s">
        <v>2564</v>
      </c>
      <c r="D15" s="45">
        <v>900</v>
      </c>
      <c r="E15" s="45">
        <v>852</v>
      </c>
      <c r="F15" s="44">
        <v>852</v>
      </c>
    </row>
    <row r="16" spans="1:6" ht="16.899999999999999" customHeight="1" x14ac:dyDescent="0.15">
      <c r="A16" s="60">
        <v>103060112</v>
      </c>
      <c r="B16" s="31">
        <v>2230106</v>
      </c>
      <c r="C16" s="32" t="s">
        <v>2566</v>
      </c>
      <c r="D16" s="45"/>
      <c r="E16" s="45"/>
      <c r="F16" s="44"/>
    </row>
    <row r="17" spans="1:6" ht="16.899999999999999" customHeight="1" x14ac:dyDescent="0.15">
      <c r="A17" s="60">
        <v>103060113</v>
      </c>
      <c r="B17" s="31">
        <v>2230107</v>
      </c>
      <c r="C17" s="32" t="s">
        <v>2568</v>
      </c>
      <c r="D17" s="45"/>
      <c r="E17" s="45"/>
      <c r="F17" s="44"/>
    </row>
    <row r="18" spans="1:6" ht="16.899999999999999" customHeight="1" x14ac:dyDescent="0.15">
      <c r="A18" s="60">
        <v>103060114</v>
      </c>
      <c r="B18" s="31">
        <v>2230108</v>
      </c>
      <c r="C18" s="32" t="s">
        <v>2570</v>
      </c>
      <c r="D18" s="45"/>
      <c r="E18" s="45"/>
      <c r="F18" s="44"/>
    </row>
    <row r="19" spans="1:6" ht="16.899999999999999" customHeight="1" x14ac:dyDescent="0.15">
      <c r="A19" s="60">
        <v>103060115</v>
      </c>
      <c r="B19" s="31">
        <v>2230109</v>
      </c>
      <c r="C19" s="17" t="s">
        <v>2572</v>
      </c>
      <c r="D19" s="45"/>
      <c r="E19" s="45"/>
      <c r="F19" s="44"/>
    </row>
    <row r="20" spans="1:6" ht="16.899999999999999" customHeight="1" x14ac:dyDescent="0.15">
      <c r="A20" s="60">
        <v>103060116</v>
      </c>
      <c r="B20" s="31">
        <v>2230199</v>
      </c>
      <c r="C20" s="32" t="s">
        <v>2574</v>
      </c>
      <c r="D20" s="45"/>
      <c r="E20" s="45"/>
      <c r="F20" s="44"/>
    </row>
    <row r="21" spans="1:6" ht="16.899999999999999" customHeight="1" x14ac:dyDescent="0.15">
      <c r="A21" s="60">
        <v>103060117</v>
      </c>
      <c r="B21" s="31">
        <v>22302</v>
      </c>
      <c r="C21" s="7" t="s">
        <v>2576</v>
      </c>
      <c r="D21" s="42">
        <f>SUM(D22:D29)</f>
        <v>18270</v>
      </c>
      <c r="E21" s="42">
        <f>SUM(E22:E29)</f>
        <v>3671</v>
      </c>
      <c r="F21" s="42">
        <f>SUM(F22:F29)</f>
        <v>3671</v>
      </c>
    </row>
    <row r="22" spans="1:6" ht="16.899999999999999" customHeight="1" x14ac:dyDescent="0.15">
      <c r="A22" s="60">
        <v>103060118</v>
      </c>
      <c r="B22" s="31">
        <v>2230201</v>
      </c>
      <c r="C22" s="32" t="s">
        <v>2578</v>
      </c>
      <c r="D22" s="45"/>
      <c r="E22" s="45"/>
      <c r="F22" s="44"/>
    </row>
    <row r="23" spans="1:6" ht="16.899999999999999" customHeight="1" x14ac:dyDescent="0.15">
      <c r="A23" s="60">
        <v>103060119</v>
      </c>
      <c r="B23" s="29">
        <v>2230202</v>
      </c>
      <c r="C23" s="30" t="s">
        <v>2580</v>
      </c>
      <c r="D23" s="45"/>
      <c r="E23" s="45"/>
      <c r="F23" s="51"/>
    </row>
    <row r="24" spans="1:6" ht="16.899999999999999" customHeight="1" x14ac:dyDescent="0.15">
      <c r="A24" s="60">
        <v>103060120</v>
      </c>
      <c r="B24" s="31">
        <v>2230203</v>
      </c>
      <c r="C24" s="32" t="s">
        <v>2582</v>
      </c>
      <c r="D24" s="45"/>
      <c r="E24" s="45"/>
      <c r="F24" s="44"/>
    </row>
    <row r="25" spans="1:6" ht="16.899999999999999" customHeight="1" x14ac:dyDescent="0.15">
      <c r="A25" s="60">
        <v>103060121</v>
      </c>
      <c r="B25" s="31">
        <v>2230204</v>
      </c>
      <c r="C25" s="32" t="s">
        <v>2584</v>
      </c>
      <c r="D25" s="45"/>
      <c r="E25" s="45"/>
      <c r="F25" s="44"/>
    </row>
    <row r="26" spans="1:6" ht="16.899999999999999" customHeight="1" x14ac:dyDescent="0.15">
      <c r="A26" s="60">
        <v>103060122</v>
      </c>
      <c r="B26" s="31">
        <v>2230205</v>
      </c>
      <c r="C26" s="32" t="s">
        <v>2586</v>
      </c>
      <c r="D26" s="45"/>
      <c r="E26" s="45"/>
      <c r="F26" s="44"/>
    </row>
    <row r="27" spans="1:6" ht="16.899999999999999" customHeight="1" x14ac:dyDescent="0.15">
      <c r="A27" s="60">
        <v>103060123</v>
      </c>
      <c r="B27" s="31">
        <v>2230206</v>
      </c>
      <c r="C27" s="32" t="s">
        <v>2588</v>
      </c>
      <c r="D27" s="45"/>
      <c r="E27" s="45"/>
      <c r="F27" s="44"/>
    </row>
    <row r="28" spans="1:6" ht="16.899999999999999" customHeight="1" x14ac:dyDescent="0.15">
      <c r="A28" s="60">
        <v>103060124</v>
      </c>
      <c r="B28" s="31">
        <v>2230208</v>
      </c>
      <c r="C28" s="32" t="s">
        <v>2590</v>
      </c>
      <c r="D28" s="45"/>
      <c r="E28" s="45"/>
      <c r="F28" s="44"/>
    </row>
    <row r="29" spans="1:6" ht="16.899999999999999" customHeight="1" x14ac:dyDescent="0.15">
      <c r="A29" s="60">
        <v>103060125</v>
      </c>
      <c r="B29" s="31">
        <v>2230299</v>
      </c>
      <c r="C29" s="32" t="s">
        <v>2592</v>
      </c>
      <c r="D29" s="45">
        <v>18270</v>
      </c>
      <c r="E29" s="45">
        <v>3671</v>
      </c>
      <c r="F29" s="44">
        <v>3671</v>
      </c>
    </row>
    <row r="30" spans="1:6" ht="16.899999999999999" customHeight="1" x14ac:dyDescent="0.15">
      <c r="A30" s="60">
        <v>103060126</v>
      </c>
      <c r="B30" s="31">
        <v>22303</v>
      </c>
      <c r="C30" s="7" t="s">
        <v>2594</v>
      </c>
      <c r="D30" s="42">
        <f>D31</f>
        <v>0</v>
      </c>
      <c r="E30" s="42">
        <f>E31</f>
        <v>0</v>
      </c>
      <c r="F30" s="42">
        <f>F31</f>
        <v>0</v>
      </c>
    </row>
    <row r="31" spans="1:6" ht="16.899999999999999" customHeight="1" x14ac:dyDescent="0.15">
      <c r="A31" s="60">
        <v>103060127</v>
      </c>
      <c r="B31" s="31">
        <v>2230301</v>
      </c>
      <c r="C31" s="32" t="s">
        <v>2596</v>
      </c>
      <c r="D31" s="45"/>
      <c r="E31" s="45"/>
      <c r="F31" s="44"/>
    </row>
    <row r="32" spans="1:6" ht="16.899999999999999" customHeight="1" x14ac:dyDescent="0.15">
      <c r="A32" s="60">
        <v>103060128</v>
      </c>
      <c r="B32" s="31">
        <v>22399</v>
      </c>
      <c r="C32" s="7" t="s">
        <v>2598</v>
      </c>
      <c r="D32" s="42">
        <f>D33</f>
        <v>10</v>
      </c>
      <c r="E32" s="42">
        <f>E33</f>
        <v>3</v>
      </c>
      <c r="F32" s="42">
        <f>F33</f>
        <v>3</v>
      </c>
    </row>
    <row r="33" spans="1:6" ht="16.899999999999999" customHeight="1" x14ac:dyDescent="0.15">
      <c r="A33" s="60">
        <v>103060129</v>
      </c>
      <c r="B33" s="31">
        <v>2239999</v>
      </c>
      <c r="C33" s="32" t="s">
        <v>2600</v>
      </c>
      <c r="D33" s="45">
        <v>10</v>
      </c>
      <c r="E33" s="45">
        <v>3</v>
      </c>
      <c r="F33" s="44">
        <v>3</v>
      </c>
    </row>
    <row r="34" spans="1:6" ht="16.899999999999999" customHeight="1" x14ac:dyDescent="0.15">
      <c r="A34" s="60">
        <v>103060130</v>
      </c>
      <c r="B34" s="60"/>
      <c r="C34" s="79"/>
      <c r="D34" s="77"/>
      <c r="E34" s="80"/>
      <c r="F34" s="78"/>
    </row>
    <row r="35" spans="1:6" ht="16.899999999999999" customHeight="1" x14ac:dyDescent="0.15">
      <c r="A35" s="60">
        <v>103060131</v>
      </c>
      <c r="B35" s="60"/>
      <c r="C35" s="72"/>
      <c r="D35" s="81"/>
      <c r="E35" s="82"/>
      <c r="F35" s="82"/>
    </row>
    <row r="36" spans="1:6" ht="16.899999999999999" customHeight="1" x14ac:dyDescent="0.15">
      <c r="A36" s="60">
        <v>103060132</v>
      </c>
      <c r="B36" s="60"/>
      <c r="C36" s="72"/>
      <c r="D36" s="82"/>
      <c r="E36" s="82"/>
      <c r="F36" s="82"/>
    </row>
    <row r="37" spans="1:6" ht="16.899999999999999" customHeight="1" x14ac:dyDescent="0.15">
      <c r="A37" s="60">
        <v>103060133</v>
      </c>
      <c r="B37" s="60"/>
      <c r="C37" s="72"/>
      <c r="D37" s="82"/>
      <c r="E37" s="82"/>
      <c r="F37" s="82"/>
    </row>
    <row r="38" spans="1:6" ht="16.899999999999999" customHeight="1" x14ac:dyDescent="0.15">
      <c r="A38" s="60">
        <v>103060134</v>
      </c>
      <c r="B38" s="60"/>
      <c r="C38" s="72"/>
      <c r="D38" s="82"/>
      <c r="E38" s="82"/>
      <c r="F38" s="82"/>
    </row>
    <row r="39" spans="1:6" ht="16.899999999999999" customHeight="1" x14ac:dyDescent="0.15">
      <c r="A39" s="60">
        <v>103060198</v>
      </c>
      <c r="B39" s="60"/>
      <c r="C39" s="72"/>
      <c r="D39" s="82"/>
      <c r="E39" s="82"/>
      <c r="F39" s="82"/>
    </row>
    <row r="40" spans="1:6" ht="16.899999999999999" customHeight="1" x14ac:dyDescent="0.15">
      <c r="A40" s="60">
        <v>1030602</v>
      </c>
      <c r="B40" s="60"/>
      <c r="C40" s="72"/>
      <c r="D40" s="82"/>
      <c r="E40" s="82"/>
      <c r="F40" s="82"/>
    </row>
    <row r="41" spans="1:6" ht="16.899999999999999" customHeight="1" x14ac:dyDescent="0.15">
      <c r="A41" s="60">
        <v>103060202</v>
      </c>
      <c r="B41" s="60"/>
      <c r="C41" s="72"/>
      <c r="D41" s="82"/>
      <c r="E41" s="82"/>
      <c r="F41" s="82"/>
    </row>
    <row r="42" spans="1:6" ht="16.899999999999999" customHeight="1" x14ac:dyDescent="0.15">
      <c r="A42" s="60">
        <v>103060203</v>
      </c>
      <c r="B42" s="60"/>
      <c r="C42" s="72"/>
      <c r="D42" s="82"/>
      <c r="E42" s="82"/>
      <c r="F42" s="82"/>
    </row>
    <row r="43" spans="1:6" ht="16.899999999999999" customHeight="1" x14ac:dyDescent="0.15">
      <c r="A43" s="60">
        <v>103060204</v>
      </c>
      <c r="B43" s="60"/>
      <c r="C43" s="72"/>
      <c r="D43" s="82"/>
      <c r="E43" s="82"/>
      <c r="F43" s="82"/>
    </row>
    <row r="44" spans="1:6" ht="16.899999999999999" customHeight="1" x14ac:dyDescent="0.15">
      <c r="A44" s="60">
        <v>103060298</v>
      </c>
      <c r="B44" s="60"/>
      <c r="C44" s="72"/>
      <c r="D44" s="82"/>
      <c r="E44" s="82"/>
      <c r="F44" s="82"/>
    </row>
    <row r="45" spans="1:6" ht="16.899999999999999" customHeight="1" x14ac:dyDescent="0.15">
      <c r="A45" s="60">
        <v>1030603</v>
      </c>
      <c r="B45" s="60"/>
      <c r="C45" s="72"/>
      <c r="D45" s="82"/>
      <c r="E45" s="82"/>
      <c r="F45" s="82"/>
    </row>
    <row r="46" spans="1:6" ht="16.899999999999999" customHeight="1" x14ac:dyDescent="0.15">
      <c r="A46" s="60">
        <v>103060301</v>
      </c>
      <c r="B46" s="60"/>
      <c r="C46" s="72"/>
      <c r="D46" s="82"/>
      <c r="E46" s="82"/>
      <c r="F46" s="82"/>
    </row>
    <row r="47" spans="1:6" ht="16.899999999999999" customHeight="1" x14ac:dyDescent="0.15">
      <c r="A47" s="60">
        <v>103060304</v>
      </c>
      <c r="B47" s="60"/>
      <c r="C47" s="72"/>
      <c r="D47" s="82"/>
      <c r="E47" s="82"/>
      <c r="F47" s="82"/>
    </row>
    <row r="48" spans="1:6" ht="16.899999999999999" customHeight="1" x14ac:dyDescent="0.15">
      <c r="A48" s="60">
        <v>103060305</v>
      </c>
      <c r="B48" s="60"/>
      <c r="C48" s="72"/>
      <c r="D48" s="83"/>
      <c r="E48" s="83"/>
      <c r="F48" s="83"/>
    </row>
    <row r="49" spans="1:6" ht="16.899999999999999" customHeight="1" x14ac:dyDescent="0.15">
      <c r="A49" s="60">
        <v>103060307</v>
      </c>
      <c r="B49" s="60"/>
      <c r="C49" s="72"/>
      <c r="D49" s="83"/>
      <c r="E49" s="83"/>
      <c r="F49" s="83"/>
    </row>
    <row r="50" spans="1:6" ht="16.899999999999999" customHeight="1" x14ac:dyDescent="0.15">
      <c r="A50" s="60">
        <v>103060398</v>
      </c>
      <c r="B50" s="60"/>
      <c r="C50" s="72"/>
      <c r="D50" s="83"/>
      <c r="E50" s="83"/>
      <c r="F50" s="83"/>
    </row>
    <row r="51" spans="1:6" ht="16.899999999999999" customHeight="1" x14ac:dyDescent="0.15">
      <c r="A51" s="60">
        <v>1030604</v>
      </c>
      <c r="B51" s="60"/>
      <c r="C51" s="72"/>
      <c r="D51" s="83"/>
      <c r="E51" s="83"/>
      <c r="F51" s="83"/>
    </row>
    <row r="52" spans="1:6" ht="16.899999999999999" customHeight="1" x14ac:dyDescent="0.15">
      <c r="A52" s="60">
        <v>103060401</v>
      </c>
      <c r="B52" s="60"/>
      <c r="C52" s="72"/>
      <c r="D52" s="82"/>
      <c r="E52" s="82"/>
      <c r="F52" s="82"/>
    </row>
    <row r="53" spans="1:6" ht="16.899999999999999" customHeight="1" x14ac:dyDescent="0.15">
      <c r="A53" s="60">
        <v>103060402</v>
      </c>
      <c r="B53" s="60"/>
      <c r="C53" s="72"/>
      <c r="D53" s="82"/>
      <c r="E53" s="82"/>
      <c r="F53" s="82"/>
    </row>
    <row r="54" spans="1:6" ht="16.899999999999999" customHeight="1" x14ac:dyDescent="0.15">
      <c r="A54" s="60">
        <v>103060498</v>
      </c>
      <c r="B54" s="60"/>
      <c r="C54" s="72"/>
      <c r="D54" s="82"/>
      <c r="E54" s="82"/>
      <c r="F54" s="82"/>
    </row>
    <row r="55" spans="1:6" ht="16.899999999999999" customHeight="1" x14ac:dyDescent="0.15">
      <c r="A55" s="60">
        <v>1030698</v>
      </c>
      <c r="B55" s="60"/>
      <c r="C55" s="72"/>
      <c r="D55" s="82"/>
      <c r="E55" s="82"/>
      <c r="F55" s="82"/>
    </row>
  </sheetData>
  <sheetProtection objects="1" autoFilter="0"/>
  <mergeCells count="3">
    <mergeCell ref="A1:F1"/>
    <mergeCell ref="A2:F2"/>
    <mergeCell ref="A3:F3"/>
  </mergeCells>
  <phoneticPr fontId="9" type="noConversion"/>
  <dataValidations count="1">
    <dataValidation type="decimal" allowBlank="1" showInputMessage="1" showErrorMessage="1" sqref="D5:F33">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D24" sqref="D24"/>
    </sheetView>
  </sheetViews>
  <sheetFormatPr defaultRowHeight="14.25" x14ac:dyDescent="0.15"/>
  <cols>
    <col min="1" max="1" width="41.125" customWidth="1"/>
    <col min="2" max="2" width="79.875" customWidth="1"/>
  </cols>
  <sheetData>
    <row r="1" spans="1:2" s="66" customFormat="1" ht="22.5" x14ac:dyDescent="0.15">
      <c r="A1" s="100" t="s">
        <v>2792</v>
      </c>
      <c r="B1" s="100"/>
    </row>
    <row r="2" spans="1:2" s="66" customFormat="1" ht="17.100000000000001" customHeight="1" x14ac:dyDescent="0.15">
      <c r="A2" s="101" t="s">
        <v>169</v>
      </c>
      <c r="B2" s="101"/>
    </row>
    <row r="3" spans="1:2" s="66" customFormat="1" ht="17.100000000000001" customHeight="1" x14ac:dyDescent="0.15">
      <c r="A3" s="101" t="s">
        <v>2720</v>
      </c>
      <c r="B3" s="101"/>
    </row>
    <row r="4" spans="1:2" s="66" customFormat="1" ht="16.899999999999999" customHeight="1" x14ac:dyDescent="0.15">
      <c r="A4" s="76" t="s">
        <v>1927</v>
      </c>
      <c r="B4" s="76" t="s">
        <v>175</v>
      </c>
    </row>
    <row r="5" spans="1:2" s="66" customFormat="1" ht="16.899999999999999" customHeight="1" x14ac:dyDescent="0.15">
      <c r="A5" s="72" t="s">
        <v>2786</v>
      </c>
      <c r="B5" s="61">
        <v>4526</v>
      </c>
    </row>
    <row r="6" spans="1:2" s="66" customFormat="1" ht="16.899999999999999" customHeight="1" x14ac:dyDescent="0.15">
      <c r="A6" s="72" t="s">
        <v>2787</v>
      </c>
      <c r="B6" s="77"/>
    </row>
    <row r="7" spans="1:2" s="66" customFormat="1" ht="16.899999999999999" customHeight="1" x14ac:dyDescent="0.15">
      <c r="A7" s="72" t="s">
        <v>2788</v>
      </c>
      <c r="B7" s="77"/>
    </row>
    <row r="8" spans="1:2" s="66" customFormat="1" ht="16.899999999999999" customHeight="1" x14ac:dyDescent="0.15">
      <c r="A8" s="72" t="s">
        <v>2790</v>
      </c>
      <c r="B8" s="90"/>
    </row>
    <row r="9" spans="1:2" s="66" customFormat="1" ht="16.899999999999999" customHeight="1" x14ac:dyDescent="0.15">
      <c r="A9" s="72" t="s">
        <v>2789</v>
      </c>
      <c r="B9" s="77"/>
    </row>
    <row r="10" spans="1:2" s="66" customFormat="1" ht="16.899999999999999" customHeight="1" x14ac:dyDescent="0.15">
      <c r="A10" s="72" t="s">
        <v>2791</v>
      </c>
      <c r="B10" s="77"/>
    </row>
    <row r="11" spans="1:2" s="66" customFormat="1" ht="16.899999999999999" customHeight="1" x14ac:dyDescent="0.15">
      <c r="A11" s="72"/>
      <c r="B11" s="85"/>
    </row>
    <row r="12" spans="1:2" s="66" customFormat="1" ht="16.899999999999999" customHeight="1" x14ac:dyDescent="0.15">
      <c r="A12" s="76" t="s">
        <v>2133</v>
      </c>
      <c r="B12" s="61">
        <v>4526</v>
      </c>
    </row>
  </sheetData>
  <mergeCells count="3">
    <mergeCell ref="A1:B1"/>
    <mergeCell ref="A2:B2"/>
    <mergeCell ref="A3:B3"/>
  </mergeCells>
  <phoneticPr fontId="8"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D14" sqref="D14"/>
    </sheetView>
  </sheetViews>
  <sheetFormatPr defaultColWidth="12.125" defaultRowHeight="15.6" customHeight="1" x14ac:dyDescent="0.15"/>
  <cols>
    <col min="1" max="1" width="34.25" style="66" customWidth="1"/>
    <col min="2" max="2" width="62.875" style="66" customWidth="1"/>
    <col min="3" max="256" width="12.125" style="66"/>
    <col min="257" max="257" width="34.25" style="66" customWidth="1"/>
    <col min="258" max="258" width="62.875" style="66" customWidth="1"/>
    <col min="259" max="512" width="12.125" style="66"/>
    <col min="513" max="513" width="34.25" style="66" customWidth="1"/>
    <col min="514" max="514" width="62.875" style="66" customWidth="1"/>
    <col min="515" max="768" width="12.125" style="66"/>
    <col min="769" max="769" width="34.25" style="66" customWidth="1"/>
    <col min="770" max="770" width="62.875" style="66" customWidth="1"/>
    <col min="771" max="1024" width="12.125" style="66"/>
    <col min="1025" max="1025" width="34.25" style="66" customWidth="1"/>
    <col min="1026" max="1026" width="62.875" style="66" customWidth="1"/>
    <col min="1027" max="1280" width="12.125" style="66"/>
    <col min="1281" max="1281" width="34.25" style="66" customWidth="1"/>
    <col min="1282" max="1282" width="62.875" style="66" customWidth="1"/>
    <col min="1283" max="1536" width="12.125" style="66"/>
    <col min="1537" max="1537" width="34.25" style="66" customWidth="1"/>
    <col min="1538" max="1538" width="62.875" style="66" customWidth="1"/>
    <col min="1539" max="1792" width="12.125" style="66"/>
    <col min="1793" max="1793" width="34.25" style="66" customWidth="1"/>
    <col min="1794" max="1794" width="62.875" style="66" customWidth="1"/>
    <col min="1795" max="2048" width="12.125" style="66"/>
    <col min="2049" max="2049" width="34.25" style="66" customWidth="1"/>
    <col min="2050" max="2050" width="62.875" style="66" customWidth="1"/>
    <col min="2051" max="2304" width="12.125" style="66"/>
    <col min="2305" max="2305" width="34.25" style="66" customWidth="1"/>
    <col min="2306" max="2306" width="62.875" style="66" customWidth="1"/>
    <col min="2307" max="2560" width="12.125" style="66"/>
    <col min="2561" max="2561" width="34.25" style="66" customWidth="1"/>
    <col min="2562" max="2562" width="62.875" style="66" customWidth="1"/>
    <col min="2563" max="2816" width="12.125" style="66"/>
    <col min="2817" max="2817" width="34.25" style="66" customWidth="1"/>
    <col min="2818" max="2818" width="62.875" style="66" customWidth="1"/>
    <col min="2819" max="3072" width="12.125" style="66"/>
    <col min="3073" max="3073" width="34.25" style="66" customWidth="1"/>
    <col min="3074" max="3074" width="62.875" style="66" customWidth="1"/>
    <col min="3075" max="3328" width="12.125" style="66"/>
    <col min="3329" max="3329" width="34.25" style="66" customWidth="1"/>
    <col min="3330" max="3330" width="62.875" style="66" customWidth="1"/>
    <col min="3331" max="3584" width="12.125" style="66"/>
    <col min="3585" max="3585" width="34.25" style="66" customWidth="1"/>
    <col min="3586" max="3586" width="62.875" style="66" customWidth="1"/>
    <col min="3587" max="3840" width="12.125" style="66"/>
    <col min="3841" max="3841" width="34.25" style="66" customWidth="1"/>
    <col min="3842" max="3842" width="62.875" style="66" customWidth="1"/>
    <col min="3843" max="4096" width="12.125" style="66"/>
    <col min="4097" max="4097" width="34.25" style="66" customWidth="1"/>
    <col min="4098" max="4098" width="62.875" style="66" customWidth="1"/>
    <col min="4099" max="4352" width="12.125" style="66"/>
    <col min="4353" max="4353" width="34.25" style="66" customWidth="1"/>
    <col min="4354" max="4354" width="62.875" style="66" customWidth="1"/>
    <col min="4355" max="4608" width="12.125" style="66"/>
    <col min="4609" max="4609" width="34.25" style="66" customWidth="1"/>
    <col min="4610" max="4610" width="62.875" style="66" customWidth="1"/>
    <col min="4611" max="4864" width="12.125" style="66"/>
    <col min="4865" max="4865" width="34.25" style="66" customWidth="1"/>
    <col min="4866" max="4866" width="62.875" style="66" customWidth="1"/>
    <col min="4867" max="5120" width="12.125" style="66"/>
    <col min="5121" max="5121" width="34.25" style="66" customWidth="1"/>
    <col min="5122" max="5122" width="62.875" style="66" customWidth="1"/>
    <col min="5123" max="5376" width="12.125" style="66"/>
    <col min="5377" max="5377" width="34.25" style="66" customWidth="1"/>
    <col min="5378" max="5378" width="62.875" style="66" customWidth="1"/>
    <col min="5379" max="5632" width="12.125" style="66"/>
    <col min="5633" max="5633" width="34.25" style="66" customWidth="1"/>
    <col min="5634" max="5634" width="62.875" style="66" customWidth="1"/>
    <col min="5635" max="5888" width="12.125" style="66"/>
    <col min="5889" max="5889" width="34.25" style="66" customWidth="1"/>
    <col min="5890" max="5890" width="62.875" style="66" customWidth="1"/>
    <col min="5891" max="6144" width="12.125" style="66"/>
    <col min="6145" max="6145" width="34.25" style="66" customWidth="1"/>
    <col min="6146" max="6146" width="62.875" style="66" customWidth="1"/>
    <col min="6147" max="6400" width="12.125" style="66"/>
    <col min="6401" max="6401" width="34.25" style="66" customWidth="1"/>
    <col min="6402" max="6402" width="62.875" style="66" customWidth="1"/>
    <col min="6403" max="6656" width="12.125" style="66"/>
    <col min="6657" max="6657" width="34.25" style="66" customWidth="1"/>
    <col min="6658" max="6658" width="62.875" style="66" customWidth="1"/>
    <col min="6659" max="6912" width="12.125" style="66"/>
    <col min="6913" max="6913" width="34.25" style="66" customWidth="1"/>
    <col min="6914" max="6914" width="62.875" style="66" customWidth="1"/>
    <col min="6915" max="7168" width="12.125" style="66"/>
    <col min="7169" max="7169" width="34.25" style="66" customWidth="1"/>
    <col min="7170" max="7170" width="62.875" style="66" customWidth="1"/>
    <col min="7171" max="7424" width="12.125" style="66"/>
    <col min="7425" max="7425" width="34.25" style="66" customWidth="1"/>
    <col min="7426" max="7426" width="62.875" style="66" customWidth="1"/>
    <col min="7427" max="7680" width="12.125" style="66"/>
    <col min="7681" max="7681" width="34.25" style="66" customWidth="1"/>
    <col min="7682" max="7682" width="62.875" style="66" customWidth="1"/>
    <col min="7683" max="7936" width="12.125" style="66"/>
    <col min="7937" max="7937" width="34.25" style="66" customWidth="1"/>
    <col min="7938" max="7938" width="62.875" style="66" customWidth="1"/>
    <col min="7939" max="8192" width="12.125" style="66"/>
    <col min="8193" max="8193" width="34.25" style="66" customWidth="1"/>
    <col min="8194" max="8194" width="62.875" style="66" customWidth="1"/>
    <col min="8195" max="8448" width="12.125" style="66"/>
    <col min="8449" max="8449" width="34.25" style="66" customWidth="1"/>
    <col min="8450" max="8450" width="62.875" style="66" customWidth="1"/>
    <col min="8451" max="8704" width="12.125" style="66"/>
    <col min="8705" max="8705" width="34.25" style="66" customWidth="1"/>
    <col min="8706" max="8706" width="62.875" style="66" customWidth="1"/>
    <col min="8707" max="8960" width="12.125" style="66"/>
    <col min="8961" max="8961" width="34.25" style="66" customWidth="1"/>
    <col min="8962" max="8962" width="62.875" style="66" customWidth="1"/>
    <col min="8963" max="9216" width="12.125" style="66"/>
    <col min="9217" max="9217" width="34.25" style="66" customWidth="1"/>
    <col min="9218" max="9218" width="62.875" style="66" customWidth="1"/>
    <col min="9219" max="9472" width="12.125" style="66"/>
    <col min="9473" max="9473" width="34.25" style="66" customWidth="1"/>
    <col min="9474" max="9474" width="62.875" style="66" customWidth="1"/>
    <col min="9475" max="9728" width="12.125" style="66"/>
    <col min="9729" max="9729" width="34.25" style="66" customWidth="1"/>
    <col min="9730" max="9730" width="62.875" style="66" customWidth="1"/>
    <col min="9731" max="9984" width="12.125" style="66"/>
    <col min="9985" max="9985" width="34.25" style="66" customWidth="1"/>
    <col min="9986" max="9986" width="62.875" style="66" customWidth="1"/>
    <col min="9987" max="10240" width="12.125" style="66"/>
    <col min="10241" max="10241" width="34.25" style="66" customWidth="1"/>
    <col min="10242" max="10242" width="62.875" style="66" customWidth="1"/>
    <col min="10243" max="10496" width="12.125" style="66"/>
    <col min="10497" max="10497" width="34.25" style="66" customWidth="1"/>
    <col min="10498" max="10498" width="62.875" style="66" customWidth="1"/>
    <col min="10499" max="10752" width="12.125" style="66"/>
    <col min="10753" max="10753" width="34.25" style="66" customWidth="1"/>
    <col min="10754" max="10754" width="62.875" style="66" customWidth="1"/>
    <col min="10755" max="11008" width="12.125" style="66"/>
    <col min="11009" max="11009" width="34.25" style="66" customWidth="1"/>
    <col min="11010" max="11010" width="62.875" style="66" customWidth="1"/>
    <col min="11011" max="11264" width="12.125" style="66"/>
    <col min="11265" max="11265" width="34.25" style="66" customWidth="1"/>
    <col min="11266" max="11266" width="62.875" style="66" customWidth="1"/>
    <col min="11267" max="11520" width="12.125" style="66"/>
    <col min="11521" max="11521" width="34.25" style="66" customWidth="1"/>
    <col min="11522" max="11522" width="62.875" style="66" customWidth="1"/>
    <col min="11523" max="11776" width="12.125" style="66"/>
    <col min="11777" max="11777" width="34.25" style="66" customWidth="1"/>
    <col min="11778" max="11778" width="62.875" style="66" customWidth="1"/>
    <col min="11779" max="12032" width="12.125" style="66"/>
    <col min="12033" max="12033" width="34.25" style="66" customWidth="1"/>
    <col min="12034" max="12034" width="62.875" style="66" customWidth="1"/>
    <col min="12035" max="12288" width="12.125" style="66"/>
    <col min="12289" max="12289" width="34.25" style="66" customWidth="1"/>
    <col min="12290" max="12290" width="62.875" style="66" customWidth="1"/>
    <col min="12291" max="12544" width="12.125" style="66"/>
    <col min="12545" max="12545" width="34.25" style="66" customWidth="1"/>
    <col min="12546" max="12546" width="62.875" style="66" customWidth="1"/>
    <col min="12547" max="12800" width="12.125" style="66"/>
    <col min="12801" max="12801" width="34.25" style="66" customWidth="1"/>
    <col min="12802" max="12802" width="62.875" style="66" customWidth="1"/>
    <col min="12803" max="13056" width="12.125" style="66"/>
    <col min="13057" max="13057" width="34.25" style="66" customWidth="1"/>
    <col min="13058" max="13058" width="62.875" style="66" customWidth="1"/>
    <col min="13059" max="13312" width="12.125" style="66"/>
    <col min="13313" max="13313" width="34.25" style="66" customWidth="1"/>
    <col min="13314" max="13314" width="62.875" style="66" customWidth="1"/>
    <col min="13315" max="13568" width="12.125" style="66"/>
    <col min="13569" max="13569" width="34.25" style="66" customWidth="1"/>
    <col min="13570" max="13570" width="62.875" style="66" customWidth="1"/>
    <col min="13571" max="13824" width="12.125" style="66"/>
    <col min="13825" max="13825" width="34.25" style="66" customWidth="1"/>
    <col min="13826" max="13826" width="62.875" style="66" customWidth="1"/>
    <col min="13827" max="14080" width="12.125" style="66"/>
    <col min="14081" max="14081" width="34.25" style="66" customWidth="1"/>
    <col min="14082" max="14082" width="62.875" style="66" customWidth="1"/>
    <col min="14083" max="14336" width="12.125" style="66"/>
    <col min="14337" max="14337" width="34.25" style="66" customWidth="1"/>
    <col min="14338" max="14338" width="62.875" style="66" customWidth="1"/>
    <col min="14339" max="14592" width="12.125" style="66"/>
    <col min="14593" max="14593" width="34.25" style="66" customWidth="1"/>
    <col min="14594" max="14594" width="62.875" style="66" customWidth="1"/>
    <col min="14595" max="14848" width="12.125" style="66"/>
    <col min="14849" max="14849" width="34.25" style="66" customWidth="1"/>
    <col min="14850" max="14850" width="62.875" style="66" customWidth="1"/>
    <col min="14851" max="15104" width="12.125" style="66"/>
    <col min="15105" max="15105" width="34.25" style="66" customWidth="1"/>
    <col min="15106" max="15106" width="62.875" style="66" customWidth="1"/>
    <col min="15107" max="15360" width="12.125" style="66"/>
    <col min="15361" max="15361" width="34.25" style="66" customWidth="1"/>
    <col min="15362" max="15362" width="62.875" style="66" customWidth="1"/>
    <col min="15363" max="15616" width="12.125" style="66"/>
    <col min="15617" max="15617" width="34.25" style="66" customWidth="1"/>
    <col min="15618" max="15618" width="62.875" style="66" customWidth="1"/>
    <col min="15619" max="15872" width="12.125" style="66"/>
    <col min="15873" max="15873" width="34.25" style="66" customWidth="1"/>
    <col min="15874" max="15874" width="62.875" style="66" customWidth="1"/>
    <col min="15875" max="16128" width="12.125" style="66"/>
    <col min="16129" max="16129" width="34.25" style="66" customWidth="1"/>
    <col min="16130" max="16130" width="62.875" style="66" customWidth="1"/>
    <col min="16131" max="16384" width="12.125" style="66"/>
  </cols>
  <sheetData>
    <row r="1" spans="1:2" ht="22.5" x14ac:dyDescent="0.15">
      <c r="A1" s="100" t="s">
        <v>2765</v>
      </c>
      <c r="B1" s="100"/>
    </row>
    <row r="2" spans="1:2" ht="17.100000000000001" customHeight="1" x14ac:dyDescent="0.15">
      <c r="A2" s="101" t="s">
        <v>169</v>
      </c>
      <c r="B2" s="101"/>
    </row>
    <row r="3" spans="1:2" ht="17.100000000000001" customHeight="1" x14ac:dyDescent="0.15">
      <c r="A3" s="101" t="s">
        <v>2720</v>
      </c>
      <c r="B3" s="101"/>
    </row>
    <row r="4" spans="1:2" ht="16.899999999999999" customHeight="1" x14ac:dyDescent="0.15">
      <c r="A4" s="76" t="s">
        <v>1927</v>
      </c>
      <c r="B4" s="76" t="s">
        <v>175</v>
      </c>
    </row>
    <row r="5" spans="1:2" ht="16.899999999999999" customHeight="1" x14ac:dyDescent="0.15">
      <c r="A5" s="72" t="s">
        <v>2549</v>
      </c>
      <c r="B5" s="61">
        <v>4520</v>
      </c>
    </row>
    <row r="6" spans="1:2" ht="16.899999999999999" customHeight="1" x14ac:dyDescent="0.15">
      <c r="A6" s="72" t="s">
        <v>2619</v>
      </c>
      <c r="B6" s="77">
        <v>6</v>
      </c>
    </row>
    <row r="7" spans="1:2" ht="16.899999999999999" customHeight="1" x14ac:dyDescent="0.15">
      <c r="A7" s="72" t="s">
        <v>2620</v>
      </c>
      <c r="B7" s="77"/>
    </row>
    <row r="8" spans="1:2" ht="16.899999999999999" customHeight="1" x14ac:dyDescent="0.15">
      <c r="A8" s="72" t="s">
        <v>2621</v>
      </c>
      <c r="B8" s="84"/>
    </row>
    <row r="9" spans="1:2" ht="16.899999999999999" customHeight="1" x14ac:dyDescent="0.15">
      <c r="A9" s="72" t="s">
        <v>2622</v>
      </c>
      <c r="B9" s="77"/>
    </row>
    <row r="10" spans="1:2" ht="16.899999999999999" customHeight="1" x14ac:dyDescent="0.15">
      <c r="A10" s="72" t="s">
        <v>2623</v>
      </c>
      <c r="B10" s="77"/>
    </row>
    <row r="11" spans="1:2" ht="16.899999999999999" customHeight="1" x14ac:dyDescent="0.15">
      <c r="A11" s="72"/>
      <c r="B11" s="85"/>
    </row>
    <row r="12" spans="1:2" ht="16.899999999999999" customHeight="1" x14ac:dyDescent="0.15">
      <c r="A12" s="76" t="s">
        <v>2133</v>
      </c>
      <c r="B12" s="61">
        <v>4526</v>
      </c>
    </row>
  </sheetData>
  <mergeCells count="3">
    <mergeCell ref="A1:B1"/>
    <mergeCell ref="A2:B2"/>
    <mergeCell ref="A3:B3"/>
  </mergeCells>
  <phoneticPr fontId="8"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showZeros="0" defaultGridColor="0" colorId="8" workbookViewId="0">
      <selection activeCell="E17" sqref="E17"/>
    </sheetView>
  </sheetViews>
  <sheetFormatPr defaultColWidth="12.125" defaultRowHeight="15.6" customHeight="1" x14ac:dyDescent="0.15"/>
  <cols>
    <col min="1" max="5" width="21.625" style="41" customWidth="1"/>
  </cols>
  <sheetData>
    <row r="1" spans="1:5" ht="19.5" customHeight="1" x14ac:dyDescent="0.15">
      <c r="A1" s="1"/>
      <c r="B1" s="1"/>
      <c r="C1" s="1"/>
      <c r="D1" s="1"/>
      <c r="E1" s="1"/>
    </row>
    <row r="2" spans="1:5" ht="19.5" customHeight="1" x14ac:dyDescent="0.15">
      <c r="A2" s="1"/>
      <c r="B2" s="1"/>
      <c r="C2" s="1"/>
      <c r="D2" s="1"/>
      <c r="E2" s="1"/>
    </row>
    <row r="3" spans="1:5" ht="19.5" customHeight="1" x14ac:dyDescent="0.15">
      <c r="A3" s="1"/>
      <c r="B3" s="1"/>
      <c r="C3" s="1"/>
      <c r="D3" s="1"/>
      <c r="E3" s="1"/>
    </row>
    <row r="4" spans="1:5" ht="19.5" customHeight="1" x14ac:dyDescent="0.15">
      <c r="A4" s="1"/>
      <c r="B4" s="1"/>
      <c r="C4" s="1"/>
      <c r="D4" s="1"/>
      <c r="E4" s="1"/>
    </row>
    <row r="5" spans="1:5" ht="19.5" customHeight="1" x14ac:dyDescent="0.15">
      <c r="A5" s="1"/>
      <c r="B5" s="1"/>
      <c r="C5" s="1"/>
      <c r="D5" s="1"/>
      <c r="E5" s="1"/>
    </row>
    <row r="6" spans="1:5" ht="19.5" customHeight="1" x14ac:dyDescent="0.15">
      <c r="A6" s="1"/>
      <c r="B6" s="1"/>
      <c r="C6" s="1"/>
      <c r="D6" s="1"/>
      <c r="E6" s="1"/>
    </row>
    <row r="7" spans="1:5" ht="19.5" customHeight="1" x14ac:dyDescent="0.15">
      <c r="A7" s="1"/>
      <c r="B7" s="1"/>
      <c r="C7" s="1"/>
      <c r="D7" s="1"/>
      <c r="E7" s="1"/>
    </row>
    <row r="8" spans="1:5" ht="19.5" customHeight="1" x14ac:dyDescent="0.15">
      <c r="A8" s="1"/>
      <c r="B8" s="1"/>
      <c r="C8" s="1"/>
      <c r="D8" s="1"/>
      <c r="E8" s="1"/>
    </row>
    <row r="9" spans="1:5" ht="41.25" customHeight="1" x14ac:dyDescent="0.15">
      <c r="A9" s="97" t="s">
        <v>2784</v>
      </c>
      <c r="B9" s="97"/>
      <c r="C9" s="97"/>
      <c r="D9" s="97"/>
      <c r="E9" s="97"/>
    </row>
    <row r="10" spans="1:5" ht="19.5" customHeight="1" x14ac:dyDescent="0.15">
      <c r="A10" s="1"/>
      <c r="B10" s="1"/>
      <c r="C10" s="1"/>
      <c r="D10" s="1"/>
      <c r="E10" s="1"/>
    </row>
    <row r="11" spans="1:5" ht="19.5" customHeight="1" x14ac:dyDescent="0.15">
      <c r="A11" s="1"/>
      <c r="B11" s="1"/>
      <c r="C11" s="1"/>
      <c r="D11" s="1"/>
      <c r="E11" s="1"/>
    </row>
    <row r="12" spans="1:5" ht="19.5" customHeight="1" x14ac:dyDescent="0.15">
      <c r="A12" s="1"/>
      <c r="B12" s="1"/>
      <c r="C12" s="1"/>
      <c r="D12" s="1"/>
      <c r="E12" s="1"/>
    </row>
    <row r="13" spans="1:5" ht="19.5" customHeight="1" x14ac:dyDescent="0.15">
      <c r="A13" s="1"/>
      <c r="B13" s="1"/>
      <c r="C13" s="1"/>
      <c r="D13" s="1"/>
      <c r="E13" s="1"/>
    </row>
    <row r="14" spans="1:5" ht="19.5" customHeight="1" x14ac:dyDescent="0.15">
      <c r="A14" s="1"/>
      <c r="B14" s="1"/>
      <c r="C14" s="1"/>
      <c r="D14" s="1"/>
      <c r="E14" s="1"/>
    </row>
    <row r="15" spans="1:5" ht="19.5" customHeight="1" x14ac:dyDescent="0.15">
      <c r="A15" s="1"/>
      <c r="B15" s="1"/>
      <c r="C15" s="1"/>
      <c r="D15" s="1"/>
      <c r="E15" s="1"/>
    </row>
    <row r="16" spans="1:5" ht="19.5" customHeight="1" x14ac:dyDescent="0.15">
      <c r="A16" s="1"/>
      <c r="B16" s="1"/>
      <c r="C16" s="1"/>
      <c r="D16" s="1"/>
      <c r="E16" s="1"/>
    </row>
    <row r="17" spans="1:5" ht="19.5" customHeight="1" x14ac:dyDescent="0.15">
      <c r="A17" s="1"/>
      <c r="B17" s="1"/>
      <c r="C17" s="1"/>
      <c r="D17" s="1"/>
      <c r="E17" s="1"/>
    </row>
    <row r="18" spans="1:5" ht="19.5" customHeight="1" x14ac:dyDescent="0.15">
      <c r="A18" s="1"/>
      <c r="B18" s="1"/>
      <c r="C18" s="1"/>
      <c r="D18" s="1"/>
      <c r="E18" s="1"/>
    </row>
    <row r="19" spans="1:5" ht="19.5" customHeight="1" x14ac:dyDescent="0.15">
      <c r="A19" s="1"/>
      <c r="B19" s="1"/>
      <c r="C19" s="1"/>
      <c r="D19" s="1"/>
      <c r="E19" s="1"/>
    </row>
    <row r="20" spans="1:5" ht="19.5" customHeight="1" x14ac:dyDescent="0.15">
      <c r="A20" s="1"/>
      <c r="B20" s="1"/>
      <c r="C20" s="1"/>
      <c r="D20" s="1"/>
      <c r="E20" s="1"/>
    </row>
  </sheetData>
  <sheetProtection objects="1" autoFilter="0"/>
  <mergeCells count="1">
    <mergeCell ref="A9:E9"/>
  </mergeCells>
  <phoneticPr fontId="9" type="noConversion"/>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J21" sqref="J21"/>
    </sheetView>
  </sheetViews>
  <sheetFormatPr defaultRowHeight="14.25" x14ac:dyDescent="0.15"/>
  <cols>
    <col min="1" max="1" width="27.125" customWidth="1"/>
  </cols>
  <sheetData>
    <row r="1" spans="1:9" s="55" customFormat="1" ht="33.75" customHeight="1" x14ac:dyDescent="0.15">
      <c r="A1" s="98" t="str">
        <f>'##BASEINFO'!$B$2&amp;"度"&amp;'##BASEINFO'!$B$7&amp;"社会保险基金预算收支及结余情况录入表"</f>
        <v>2023年度龙山县社会保险基金预算收支及结余情况录入表</v>
      </c>
      <c r="B1" s="98"/>
      <c r="C1" s="98"/>
      <c r="D1" s="98"/>
      <c r="E1" s="98"/>
      <c r="F1" s="98"/>
      <c r="G1" s="98"/>
      <c r="H1" s="98"/>
      <c r="I1" s="98"/>
    </row>
    <row r="2" spans="1:9" s="55" customFormat="1" ht="17.25" customHeight="1" x14ac:dyDescent="0.15">
      <c r="A2" s="99" t="s">
        <v>170</v>
      </c>
      <c r="B2" s="99"/>
      <c r="C2" s="99"/>
      <c r="D2" s="99"/>
      <c r="E2" s="99"/>
      <c r="F2" s="99"/>
      <c r="G2" s="99"/>
      <c r="H2" s="99"/>
      <c r="I2" s="99"/>
    </row>
    <row r="3" spans="1:9" s="55" customFormat="1" ht="17.25" customHeight="1" x14ac:dyDescent="0.15">
      <c r="A3" s="99" t="s">
        <v>172</v>
      </c>
      <c r="B3" s="99"/>
      <c r="C3" s="99"/>
      <c r="D3" s="99"/>
      <c r="E3" s="99"/>
      <c r="F3" s="99"/>
      <c r="G3" s="99"/>
      <c r="H3" s="99"/>
      <c r="I3" s="99"/>
    </row>
    <row r="4" spans="1:9" s="55" customFormat="1" ht="43.5" customHeight="1" x14ac:dyDescent="0.15">
      <c r="A4" s="56" t="s">
        <v>2624</v>
      </c>
      <c r="B4" s="57" t="s">
        <v>2625</v>
      </c>
      <c r="C4" s="57" t="s">
        <v>2626</v>
      </c>
      <c r="D4" s="57" t="s">
        <v>2627</v>
      </c>
      <c r="E4" s="57" t="s">
        <v>2628</v>
      </c>
      <c r="F4" s="57" t="s">
        <v>2629</v>
      </c>
      <c r="G4" s="57" t="s">
        <v>2630</v>
      </c>
      <c r="H4" s="57" t="s">
        <v>2631</v>
      </c>
      <c r="I4" s="57" t="s">
        <v>2632</v>
      </c>
    </row>
    <row r="5" spans="1:9" s="55" customFormat="1" ht="17.25" customHeight="1" x14ac:dyDescent="0.15">
      <c r="A5" s="7" t="s">
        <v>2641</v>
      </c>
      <c r="B5" s="42">
        <f t="shared" ref="B5:B9" si="0">SUM(C5:I5)</f>
        <v>53278</v>
      </c>
      <c r="C5" s="45"/>
      <c r="D5" s="45">
        <v>18878</v>
      </c>
      <c r="E5" s="45">
        <v>34400</v>
      </c>
      <c r="F5" s="45"/>
      <c r="G5" s="45"/>
      <c r="H5" s="45"/>
      <c r="I5" s="45"/>
    </row>
    <row r="6" spans="1:9" s="55" customFormat="1" ht="17.25" customHeight="1" x14ac:dyDescent="0.15">
      <c r="A6" s="32" t="s">
        <v>2642</v>
      </c>
      <c r="B6" s="50">
        <f t="shared" si="0"/>
        <v>53067</v>
      </c>
      <c r="C6" s="45"/>
      <c r="D6" s="45">
        <v>18873</v>
      </c>
      <c r="E6" s="45">
        <v>34194</v>
      </c>
      <c r="F6" s="45"/>
      <c r="G6" s="45"/>
      <c r="H6" s="45"/>
      <c r="I6" s="45"/>
    </row>
    <row r="7" spans="1:9" s="55" customFormat="1" ht="17.25" customHeight="1" x14ac:dyDescent="0.15">
      <c r="A7" s="17" t="s">
        <v>2643</v>
      </c>
      <c r="B7" s="42">
        <f t="shared" si="0"/>
        <v>208</v>
      </c>
      <c r="C7" s="45"/>
      <c r="D7" s="45">
        <v>5</v>
      </c>
      <c r="E7" s="45">
        <v>203</v>
      </c>
      <c r="F7" s="45"/>
      <c r="G7" s="45"/>
      <c r="H7" s="45"/>
      <c r="I7" s="45"/>
    </row>
    <row r="8" spans="1:9" s="55" customFormat="1" ht="17.25" customHeight="1" x14ac:dyDescent="0.15">
      <c r="A8" s="32" t="s">
        <v>2644</v>
      </c>
      <c r="B8" s="54">
        <f t="shared" si="0"/>
        <v>3</v>
      </c>
      <c r="C8" s="45"/>
      <c r="D8" s="45"/>
      <c r="E8" s="45">
        <v>3</v>
      </c>
      <c r="F8" s="45"/>
      <c r="G8" s="45"/>
      <c r="H8" s="45"/>
      <c r="I8" s="45"/>
    </row>
    <row r="9" spans="1:9" s="55" customFormat="1" ht="15.75" customHeight="1" x14ac:dyDescent="0.15">
      <c r="A9" s="32" t="s">
        <v>2645</v>
      </c>
      <c r="B9" s="42">
        <f t="shared" si="0"/>
        <v>0</v>
      </c>
      <c r="C9" s="45"/>
      <c r="D9" s="45"/>
      <c r="E9" s="45"/>
      <c r="F9" s="45"/>
      <c r="G9" s="45"/>
      <c r="H9" s="45"/>
      <c r="I9" s="45"/>
    </row>
  </sheetData>
  <mergeCells count="3">
    <mergeCell ref="A1:I1"/>
    <mergeCell ref="A2:I2"/>
    <mergeCell ref="A3:I3"/>
  </mergeCells>
  <phoneticPr fontId="8" type="noConversion"/>
  <dataValidations count="1">
    <dataValidation type="decimal" allowBlank="1" showInputMessage="1" showErrorMessage="1" sqref="B5:I9">
      <formula1>-99999999999999</formula1>
      <formula2>99999999999999</formula2>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R22" sqref="R22"/>
    </sheetView>
  </sheetViews>
  <sheetFormatPr defaultRowHeight="14.25" x14ac:dyDescent="0.15"/>
  <cols>
    <col min="1" max="1" width="25.125" customWidth="1"/>
  </cols>
  <sheetData>
    <row r="1" spans="1:9" s="55" customFormat="1" ht="33.75" customHeight="1" x14ac:dyDescent="0.15">
      <c r="A1" s="98" t="str">
        <f>'##BASEINFO'!$B$2&amp;"度"&amp;'##BASEINFO'!$B$7&amp;"社会保险基金预算收支及结余情况录入表"</f>
        <v>2023年度龙山县社会保险基金预算收支及结余情况录入表</v>
      </c>
      <c r="B1" s="98"/>
      <c r="C1" s="98"/>
      <c r="D1" s="98"/>
      <c r="E1" s="98"/>
      <c r="F1" s="98"/>
      <c r="G1" s="98"/>
      <c r="H1" s="98"/>
      <c r="I1" s="98"/>
    </row>
    <row r="2" spans="1:9" s="55" customFormat="1" ht="17.25" customHeight="1" x14ac:dyDescent="0.15">
      <c r="A2" s="99" t="s">
        <v>170</v>
      </c>
      <c r="B2" s="99"/>
      <c r="C2" s="99"/>
      <c r="D2" s="99"/>
      <c r="E2" s="99"/>
      <c r="F2" s="99"/>
      <c r="G2" s="99"/>
      <c r="H2" s="99"/>
      <c r="I2" s="99"/>
    </row>
    <row r="3" spans="1:9" s="55" customFormat="1" ht="17.25" customHeight="1" x14ac:dyDescent="0.15">
      <c r="A3" s="99" t="s">
        <v>172</v>
      </c>
      <c r="B3" s="99"/>
      <c r="C3" s="99"/>
      <c r="D3" s="99"/>
      <c r="E3" s="99"/>
      <c r="F3" s="99"/>
      <c r="G3" s="99"/>
      <c r="H3" s="99"/>
      <c r="I3" s="99"/>
    </row>
    <row r="4" spans="1:9" s="55" customFormat="1" ht="43.5" customHeight="1" x14ac:dyDescent="0.15">
      <c r="A4" s="56" t="s">
        <v>2624</v>
      </c>
      <c r="B4" s="57" t="s">
        <v>2625</v>
      </c>
      <c r="C4" s="57" t="s">
        <v>2626</v>
      </c>
      <c r="D4" s="57" t="s">
        <v>2627</v>
      </c>
      <c r="E4" s="57" t="s">
        <v>2628</v>
      </c>
      <c r="F4" s="57" t="s">
        <v>2629</v>
      </c>
      <c r="G4" s="57" t="s">
        <v>2630</v>
      </c>
      <c r="H4" s="57" t="s">
        <v>2631</v>
      </c>
      <c r="I4" s="57" t="s">
        <v>2632</v>
      </c>
    </row>
    <row r="5" spans="1:9" s="55" customFormat="1" ht="17.25" customHeight="1" x14ac:dyDescent="0.15">
      <c r="A5" s="7" t="s">
        <v>2633</v>
      </c>
      <c r="B5" s="42">
        <f t="shared" ref="B5:B12" si="0">SUM(C5:I5)</f>
        <v>52071</v>
      </c>
      <c r="C5" s="45"/>
      <c r="D5" s="45">
        <v>17534</v>
      </c>
      <c r="E5" s="45">
        <v>34537</v>
      </c>
      <c r="F5" s="45"/>
      <c r="G5" s="45"/>
      <c r="H5" s="45"/>
      <c r="I5" s="45"/>
    </row>
    <row r="6" spans="1:9" s="55" customFormat="1" ht="17.25" customHeight="1" x14ac:dyDescent="0.15">
      <c r="A6" s="32" t="s">
        <v>2634</v>
      </c>
      <c r="B6" s="42">
        <f t="shared" si="0"/>
        <v>26996</v>
      </c>
      <c r="C6" s="45"/>
      <c r="D6" s="45">
        <v>3691</v>
      </c>
      <c r="E6" s="45">
        <v>23305</v>
      </c>
      <c r="F6" s="45"/>
      <c r="G6" s="45"/>
      <c r="H6" s="45"/>
      <c r="I6" s="45"/>
    </row>
    <row r="7" spans="1:9" s="55" customFormat="1" ht="15.75" customHeight="1" x14ac:dyDescent="0.15">
      <c r="A7" s="32" t="s">
        <v>2635</v>
      </c>
      <c r="B7" s="42">
        <f t="shared" si="0"/>
        <v>20924</v>
      </c>
      <c r="C7" s="45"/>
      <c r="D7" s="45">
        <v>10239</v>
      </c>
      <c r="E7" s="45">
        <v>10685</v>
      </c>
      <c r="F7" s="45"/>
      <c r="G7" s="45"/>
      <c r="H7" s="45"/>
      <c r="I7" s="45"/>
    </row>
    <row r="8" spans="1:9" s="55" customFormat="1" ht="15.75" customHeight="1" x14ac:dyDescent="0.15">
      <c r="A8" s="32" t="s">
        <v>2636</v>
      </c>
      <c r="B8" s="42">
        <f t="shared" si="0"/>
        <v>118</v>
      </c>
      <c r="C8" s="45"/>
      <c r="D8" s="45">
        <v>106</v>
      </c>
      <c r="E8" s="45">
        <v>12</v>
      </c>
      <c r="F8" s="45"/>
      <c r="G8" s="45"/>
      <c r="H8" s="45"/>
      <c r="I8" s="45"/>
    </row>
    <row r="9" spans="1:9" s="55" customFormat="1" ht="17.25" customHeight="1" x14ac:dyDescent="0.15">
      <c r="A9" s="32" t="s">
        <v>2637</v>
      </c>
      <c r="B9" s="42">
        <f t="shared" si="0"/>
        <v>0</v>
      </c>
      <c r="C9" s="45"/>
      <c r="D9" s="45"/>
      <c r="E9" s="45"/>
      <c r="F9" s="45"/>
      <c r="G9" s="45"/>
      <c r="H9" s="45"/>
      <c r="I9" s="45"/>
    </row>
    <row r="10" spans="1:9" s="55" customFormat="1" ht="17.25" customHeight="1" x14ac:dyDescent="0.15">
      <c r="A10" s="32" t="s">
        <v>2638</v>
      </c>
      <c r="B10" s="42">
        <f t="shared" si="0"/>
        <v>543</v>
      </c>
      <c r="C10" s="45"/>
      <c r="D10" s="45">
        <v>10</v>
      </c>
      <c r="E10" s="45">
        <v>533</v>
      </c>
      <c r="F10" s="45"/>
      <c r="G10" s="45"/>
      <c r="H10" s="45"/>
      <c r="I10" s="45"/>
    </row>
    <row r="11" spans="1:9" s="55" customFormat="1" ht="17.25" customHeight="1" x14ac:dyDescent="0.15">
      <c r="A11" s="32" t="s">
        <v>2639</v>
      </c>
      <c r="B11" s="42">
        <f t="shared" si="0"/>
        <v>3489</v>
      </c>
      <c r="C11" s="45"/>
      <c r="D11" s="45">
        <v>3487</v>
      </c>
      <c r="E11" s="45">
        <v>2</v>
      </c>
      <c r="F11" s="45"/>
      <c r="G11" s="45"/>
      <c r="H11" s="45"/>
      <c r="I11" s="45"/>
    </row>
    <row r="12" spans="1:9" s="55" customFormat="1" ht="15.75" customHeight="1" x14ac:dyDescent="0.15">
      <c r="A12" s="32" t="s">
        <v>2640</v>
      </c>
      <c r="B12" s="42">
        <f t="shared" si="0"/>
        <v>0</v>
      </c>
      <c r="C12" s="45"/>
      <c r="D12" s="45"/>
      <c r="E12" s="45"/>
      <c r="F12" s="45"/>
      <c r="G12" s="45"/>
      <c r="H12" s="45"/>
      <c r="I12" s="45"/>
    </row>
  </sheetData>
  <mergeCells count="3">
    <mergeCell ref="A1:I1"/>
    <mergeCell ref="A2:I2"/>
    <mergeCell ref="A3:I3"/>
  </mergeCells>
  <phoneticPr fontId="8" type="noConversion"/>
  <dataValidations count="1">
    <dataValidation type="decimal" allowBlank="1" showInputMessage="1" showErrorMessage="1" sqref="B5:I12">
      <formula1>-99999999999999</formula1>
      <formula2>99999999999999</formula2>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showZeros="0" defaultGridColor="0" colorId="8" workbookViewId="0">
      <selection activeCell="K29" sqref="K29"/>
    </sheetView>
  </sheetViews>
  <sheetFormatPr defaultColWidth="12.125" defaultRowHeight="16.899999999999999" customHeight="1" x14ac:dyDescent="0.15"/>
  <cols>
    <col min="1" max="1" width="33.5" style="41" customWidth="1"/>
    <col min="2" max="10" width="14.75" style="41" customWidth="1"/>
  </cols>
  <sheetData>
    <row r="1" spans="1:10" ht="33.75" customHeight="1" x14ac:dyDescent="0.15">
      <c r="A1" s="98" t="str">
        <f>'##BASEINFO'!$B$2&amp;"度"&amp;'##BASEINFO'!$B$7&amp;"地方政府债务余额情况录入表"</f>
        <v>2023年度龙山县地方政府债务余额情况录入表</v>
      </c>
      <c r="B1" s="98"/>
      <c r="C1" s="98"/>
      <c r="D1" s="98"/>
      <c r="E1" s="98"/>
      <c r="F1" s="98"/>
      <c r="G1" s="98"/>
      <c r="H1" s="98"/>
      <c r="I1" s="98"/>
      <c r="J1" s="98"/>
    </row>
    <row r="2" spans="1:10" ht="17.25" customHeight="1" x14ac:dyDescent="0.15">
      <c r="A2" s="99" t="s">
        <v>171</v>
      </c>
      <c r="B2" s="99"/>
      <c r="C2" s="99"/>
      <c r="D2" s="99"/>
      <c r="E2" s="99"/>
      <c r="F2" s="99"/>
      <c r="G2" s="99"/>
      <c r="H2" s="99"/>
      <c r="I2" s="99"/>
      <c r="J2" s="99"/>
    </row>
    <row r="3" spans="1:10" ht="17.25" customHeight="1" x14ac:dyDescent="0.15">
      <c r="A3" s="99" t="s">
        <v>172</v>
      </c>
      <c r="B3" s="99"/>
      <c r="C3" s="99"/>
      <c r="D3" s="99"/>
      <c r="E3" s="99"/>
      <c r="F3" s="99"/>
      <c r="G3" s="99"/>
      <c r="H3" s="99"/>
      <c r="I3" s="99"/>
      <c r="J3" s="99"/>
    </row>
    <row r="4" spans="1:10" ht="17.25" customHeight="1" x14ac:dyDescent="0.15">
      <c r="A4" s="112" t="s">
        <v>1927</v>
      </c>
      <c r="B4" s="112" t="s">
        <v>2625</v>
      </c>
      <c r="C4" s="112" t="s">
        <v>2646</v>
      </c>
      <c r="D4" s="112"/>
      <c r="E4" s="112"/>
      <c r="F4" s="112"/>
      <c r="G4" s="112"/>
      <c r="H4" s="112" t="s">
        <v>2647</v>
      </c>
      <c r="I4" s="112"/>
      <c r="J4" s="112"/>
    </row>
    <row r="5" spans="1:10" ht="17.25" customHeight="1" x14ac:dyDescent="0.15">
      <c r="A5" s="112"/>
      <c r="B5" s="112"/>
      <c r="C5" s="4" t="s">
        <v>2135</v>
      </c>
      <c r="D5" s="4" t="s">
        <v>2648</v>
      </c>
      <c r="E5" s="4" t="s">
        <v>2649</v>
      </c>
      <c r="F5" s="4" t="s">
        <v>2650</v>
      </c>
      <c r="G5" s="4" t="s">
        <v>2651</v>
      </c>
      <c r="H5" s="4" t="s">
        <v>2135</v>
      </c>
      <c r="I5" s="4" t="s">
        <v>2652</v>
      </c>
      <c r="J5" s="4" t="s">
        <v>2653</v>
      </c>
    </row>
    <row r="6" spans="1:10" ht="17.25" customHeight="1" x14ac:dyDescent="0.15">
      <c r="A6" s="6" t="s">
        <v>2654</v>
      </c>
      <c r="B6" s="42">
        <f>SUM(C6,H6)</f>
        <v>536940</v>
      </c>
      <c r="C6" s="42">
        <f>SUM(D6:G6)</f>
        <v>281721</v>
      </c>
      <c r="D6" s="43">
        <v>279206</v>
      </c>
      <c r="E6" s="43"/>
      <c r="F6" s="43">
        <v>2515</v>
      </c>
      <c r="G6" s="43"/>
      <c r="H6" s="42">
        <f>SUM(I6:J6)</f>
        <v>255219</v>
      </c>
      <c r="I6" s="43">
        <v>255219</v>
      </c>
      <c r="J6" s="43"/>
    </row>
    <row r="7" spans="1:10" ht="17.25" customHeight="1" x14ac:dyDescent="0.15">
      <c r="A7" s="6" t="s">
        <v>2655</v>
      </c>
      <c r="B7" s="42">
        <f>C7+H7</f>
        <v>661307</v>
      </c>
      <c r="C7" s="44">
        <v>296388</v>
      </c>
      <c r="D7" s="8"/>
      <c r="E7" s="8"/>
      <c r="F7" s="8"/>
      <c r="G7" s="8"/>
      <c r="H7" s="44">
        <v>364919</v>
      </c>
      <c r="I7" s="8"/>
      <c r="J7" s="8"/>
    </row>
    <row r="8" spans="1:10" ht="17.25" customHeight="1" x14ac:dyDescent="0.15">
      <c r="A8" s="6" t="s">
        <v>2656</v>
      </c>
      <c r="B8" s="42">
        <f>C8+H8</f>
        <v>176232</v>
      </c>
      <c r="C8" s="42">
        <f>SUM(D8:F8)</f>
        <v>53946</v>
      </c>
      <c r="D8" s="44">
        <v>53803</v>
      </c>
      <c r="E8" s="44"/>
      <c r="F8" s="44">
        <v>143</v>
      </c>
      <c r="G8" s="8"/>
      <c r="H8" s="42">
        <f>I8</f>
        <v>122286</v>
      </c>
      <c r="I8" s="44">
        <v>122286</v>
      </c>
      <c r="J8" s="8"/>
    </row>
    <row r="9" spans="1:10" ht="17.25" customHeight="1" x14ac:dyDescent="0.15">
      <c r="A9" s="6" t="s">
        <v>2657</v>
      </c>
      <c r="B9" s="42">
        <f>C9+H9</f>
        <v>55457</v>
      </c>
      <c r="C9" s="42">
        <f>SUM(D9:G9)</f>
        <v>42871</v>
      </c>
      <c r="D9" s="44">
        <v>42357</v>
      </c>
      <c r="E9" s="44"/>
      <c r="F9" s="44">
        <v>514</v>
      </c>
      <c r="G9" s="44"/>
      <c r="H9" s="42">
        <f>J9+I9</f>
        <v>12586</v>
      </c>
      <c r="I9" s="44">
        <v>12586</v>
      </c>
      <c r="J9" s="44"/>
    </row>
    <row r="10" spans="1:10" ht="17.25" customHeight="1" x14ac:dyDescent="0.15">
      <c r="A10" s="6" t="s">
        <v>2658</v>
      </c>
      <c r="B10" s="42">
        <f>C10+H10</f>
        <v>1000</v>
      </c>
      <c r="C10" s="42">
        <f>SUM(D10:G10)</f>
        <v>1000</v>
      </c>
      <c r="D10" s="44">
        <v>1000</v>
      </c>
      <c r="E10" s="44"/>
      <c r="F10" s="44"/>
      <c r="G10" s="44"/>
      <c r="H10" s="42">
        <f>I10+J10</f>
        <v>0</v>
      </c>
      <c r="I10" s="44"/>
      <c r="J10" s="44"/>
    </row>
    <row r="11" spans="1:10" ht="17.25" customHeight="1" x14ac:dyDescent="0.15">
      <c r="A11" s="6" t="s">
        <v>2659</v>
      </c>
      <c r="B11" s="42">
        <f>C11+H11</f>
        <v>656715</v>
      </c>
      <c r="C11" s="42">
        <f>SUM(D11:G11)</f>
        <v>291796</v>
      </c>
      <c r="D11" s="42">
        <f>D6+D8-D9-D10</f>
        <v>289652</v>
      </c>
      <c r="E11" s="42">
        <f>E6+E8-E9-E10</f>
        <v>0</v>
      </c>
      <c r="F11" s="42">
        <f>F6+F8-F9-F10</f>
        <v>2144</v>
      </c>
      <c r="G11" s="42">
        <f>G6-G9-G10</f>
        <v>0</v>
      </c>
      <c r="H11" s="42">
        <f>SUM(I11:J11)</f>
        <v>364919</v>
      </c>
      <c r="I11" s="42">
        <f>I8+I6-I9-I10</f>
        <v>364919</v>
      </c>
      <c r="J11" s="42">
        <f>J6-J9-J10</f>
        <v>0</v>
      </c>
    </row>
    <row r="12" spans="1:10" ht="15.75" customHeight="1" x14ac:dyDescent="0.15"/>
    <row r="13" spans="1:10" ht="15.75" customHeight="1" x14ac:dyDescent="0.15"/>
    <row r="14" spans="1:10" ht="15.75" customHeight="1" x14ac:dyDescent="0.15"/>
    <row r="15" spans="1:10" ht="15.75" customHeight="1" x14ac:dyDescent="0.15"/>
    <row r="16" spans="1:10" ht="15.75" customHeight="1" x14ac:dyDescent="0.15"/>
    <row r="17" ht="15.75" customHeight="1" x14ac:dyDescent="0.15"/>
    <row r="18" ht="15.75" customHeight="1" x14ac:dyDescent="0.15"/>
    <row r="19" ht="15.75" customHeight="1" x14ac:dyDescent="0.15"/>
    <row r="20" ht="15.75" customHeight="1" x14ac:dyDescent="0.15"/>
  </sheetData>
  <sheetProtection objects="1" autoFilter="0"/>
  <mergeCells count="7">
    <mergeCell ref="A1:J1"/>
    <mergeCell ref="A2:J2"/>
    <mergeCell ref="A3:J3"/>
    <mergeCell ref="A4:A5"/>
    <mergeCell ref="B4:B5"/>
    <mergeCell ref="C4:G4"/>
    <mergeCell ref="H4:J4"/>
  </mergeCells>
  <phoneticPr fontId="9" type="noConversion"/>
  <dataValidations count="1">
    <dataValidation type="decimal" allowBlank="1" showInputMessage="1" showErrorMessage="1" sqref="B6:C11 D6:J6 H7:H11 D8:F11 I8:I11 G9:G11 J9:J11">
      <formula1>-99999999999999</formula1>
      <formula2>99999999999999</formula2>
    </dataValidation>
  </dataValidations>
  <printOptions gridLines="1"/>
  <pageMargins left="0.75" right="0.75" top="1" bottom="1" header="0" footer="0"/>
  <pageSetup orientation="portrait"/>
  <headerFooter>
    <oddHeader>&amp;L&amp;C&amp;A&amp;R</oddHeader>
    <oddFooter>&amp;L&amp;CPage &amp;P&amp;R</oddFooter>
    <evenHeader>&amp;L&amp;C&amp;A&amp;R</evenHeader>
    <evenFooter>&amp;L&amp;CPage &amp;P&amp;R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M32" sqref="M32"/>
    </sheetView>
  </sheetViews>
  <sheetFormatPr defaultRowHeight="14.25" x14ac:dyDescent="0.15"/>
  <cols>
    <col min="1" max="1" width="32.25" customWidth="1"/>
    <col min="2" max="2" width="18.25" customWidth="1"/>
    <col min="3" max="3" width="17.25" customWidth="1"/>
    <col min="4" max="4" width="17.875" customWidth="1"/>
    <col min="5" max="5" width="20.375" customWidth="1"/>
    <col min="6" max="6" width="17.75" customWidth="1"/>
  </cols>
  <sheetData>
    <row r="1" spans="1:6" s="55" customFormat="1" ht="33.75" customHeight="1" x14ac:dyDescent="0.15">
      <c r="A1" s="98" t="str">
        <f>'##BASEINFO'!$B$2&amp;"度"&amp;'##BASEINFO'!$B$7&amp;"地方政府债务余额情况录入表"</f>
        <v>2023年度龙山县地方政府债务余额情况录入表</v>
      </c>
      <c r="B1" s="98"/>
      <c r="C1" s="98"/>
      <c r="D1" s="98"/>
      <c r="E1" s="98"/>
      <c r="F1" s="98"/>
    </row>
    <row r="2" spans="1:6" s="55" customFormat="1" ht="17.25" customHeight="1" x14ac:dyDescent="0.15">
      <c r="A2" s="99" t="s">
        <v>171</v>
      </c>
      <c r="B2" s="99"/>
      <c r="C2" s="99"/>
      <c r="D2" s="99"/>
      <c r="E2" s="99"/>
      <c r="F2" s="99"/>
    </row>
    <row r="3" spans="1:6" s="55" customFormat="1" ht="17.25" customHeight="1" x14ac:dyDescent="0.15">
      <c r="A3" s="99" t="s">
        <v>172</v>
      </c>
      <c r="B3" s="99"/>
      <c r="C3" s="99"/>
      <c r="D3" s="99"/>
      <c r="E3" s="99"/>
      <c r="F3" s="99"/>
    </row>
    <row r="4" spans="1:6" s="55" customFormat="1" ht="17.25" customHeight="1" x14ac:dyDescent="0.15">
      <c r="A4" s="112" t="s">
        <v>1927</v>
      </c>
      <c r="B4" s="112" t="s">
        <v>2646</v>
      </c>
      <c r="C4" s="112"/>
      <c r="D4" s="112"/>
      <c r="E4" s="112"/>
      <c r="F4" s="112"/>
    </row>
    <row r="5" spans="1:6" s="55" customFormat="1" ht="17.25" customHeight="1" x14ac:dyDescent="0.15">
      <c r="A5" s="112"/>
      <c r="B5" s="56" t="s">
        <v>2135</v>
      </c>
      <c r="C5" s="56" t="s">
        <v>2648</v>
      </c>
      <c r="D5" s="56" t="s">
        <v>2649</v>
      </c>
      <c r="E5" s="56" t="s">
        <v>2650</v>
      </c>
      <c r="F5" s="56" t="s">
        <v>2651</v>
      </c>
    </row>
    <row r="6" spans="1:6" s="55" customFormat="1" ht="17.25" customHeight="1" x14ac:dyDescent="0.15">
      <c r="A6" s="32" t="s">
        <v>2654</v>
      </c>
      <c r="B6" s="42">
        <f>SUM(C6:F6)</f>
        <v>281721</v>
      </c>
      <c r="C6" s="43">
        <v>279206</v>
      </c>
      <c r="D6" s="43"/>
      <c r="E6" s="43">
        <v>2515</v>
      </c>
      <c r="F6" s="43"/>
    </row>
    <row r="7" spans="1:6" s="55" customFormat="1" ht="17.25" customHeight="1" x14ac:dyDescent="0.15">
      <c r="A7" s="32" t="s">
        <v>2655</v>
      </c>
      <c r="B7" s="44">
        <v>296388</v>
      </c>
      <c r="C7" s="8"/>
      <c r="D7" s="8"/>
      <c r="E7" s="8"/>
      <c r="F7" s="8"/>
    </row>
    <row r="8" spans="1:6" s="55" customFormat="1" ht="17.25" customHeight="1" x14ac:dyDescent="0.15">
      <c r="A8" s="32" t="s">
        <v>2656</v>
      </c>
      <c r="B8" s="42">
        <f>SUM(C8:E8)</f>
        <v>53946</v>
      </c>
      <c r="C8" s="44">
        <v>53803</v>
      </c>
      <c r="D8" s="44"/>
      <c r="E8" s="44">
        <v>143</v>
      </c>
      <c r="F8" s="8"/>
    </row>
    <row r="9" spans="1:6" s="55" customFormat="1" ht="17.25" customHeight="1" x14ac:dyDescent="0.15">
      <c r="A9" s="32" t="s">
        <v>2657</v>
      </c>
      <c r="B9" s="42">
        <f>SUM(C9:F9)</f>
        <v>42871</v>
      </c>
      <c r="C9" s="44">
        <v>42357</v>
      </c>
      <c r="D9" s="44"/>
      <c r="E9" s="44">
        <v>514</v>
      </c>
      <c r="F9" s="44"/>
    </row>
    <row r="10" spans="1:6" s="55" customFormat="1" ht="17.25" customHeight="1" x14ac:dyDescent="0.15">
      <c r="A10" s="32" t="s">
        <v>2658</v>
      </c>
      <c r="B10" s="42">
        <f>SUM(C10:F10)</f>
        <v>1000</v>
      </c>
      <c r="C10" s="44">
        <v>1000</v>
      </c>
      <c r="D10" s="44"/>
      <c r="E10" s="44"/>
      <c r="F10" s="44"/>
    </row>
    <row r="11" spans="1:6" s="55" customFormat="1" ht="17.25" customHeight="1" x14ac:dyDescent="0.15">
      <c r="A11" s="32" t="s">
        <v>2659</v>
      </c>
      <c r="B11" s="42">
        <f>SUM(C11:F11)</f>
        <v>291796</v>
      </c>
      <c r="C11" s="42">
        <f>C6+C8-C9-C10</f>
        <v>289652</v>
      </c>
      <c r="D11" s="42">
        <f>D6+D8-D9-D10</f>
        <v>0</v>
      </c>
      <c r="E11" s="42">
        <f>E6+E8-E9-E10</f>
        <v>2144</v>
      </c>
      <c r="F11" s="42">
        <f>F6-F9-F10</f>
        <v>0</v>
      </c>
    </row>
  </sheetData>
  <mergeCells count="5">
    <mergeCell ref="A1:F1"/>
    <mergeCell ref="A2:F2"/>
    <mergeCell ref="A3:F3"/>
    <mergeCell ref="A4:A5"/>
    <mergeCell ref="B4:F4"/>
  </mergeCells>
  <phoneticPr fontId="8" type="noConversion"/>
  <dataValidations count="1">
    <dataValidation type="decimal" allowBlank="1" showInputMessage="1" showErrorMessage="1" sqref="C6:F6 C8:E11 F9:F11 B6:B11">
      <formula1>-99999999999999</formula1>
      <formula2>99999999999999</formula2>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F33" sqref="F33"/>
    </sheetView>
  </sheetViews>
  <sheetFormatPr defaultRowHeight="14.25" x14ac:dyDescent="0.15"/>
  <cols>
    <col min="1" max="1" width="36.5" customWidth="1"/>
    <col min="2" max="2" width="27.25" customWidth="1"/>
    <col min="3" max="3" width="29" customWidth="1"/>
    <col min="4" max="4" width="31" customWidth="1"/>
  </cols>
  <sheetData>
    <row r="1" spans="1:4" s="55" customFormat="1" ht="33.75" customHeight="1" x14ac:dyDescent="0.15">
      <c r="A1" s="98" t="str">
        <f>'##BASEINFO'!$B$2&amp;"度"&amp;'##BASEINFO'!$B$7&amp;"地方政府债务余额情况录入表"</f>
        <v>2023年度龙山县地方政府债务余额情况录入表</v>
      </c>
      <c r="B1" s="98"/>
      <c r="C1" s="98"/>
      <c r="D1" s="98"/>
    </row>
    <row r="2" spans="1:4" s="55" customFormat="1" ht="17.25" customHeight="1" x14ac:dyDescent="0.15">
      <c r="A2" s="99" t="s">
        <v>171</v>
      </c>
      <c r="B2" s="99"/>
      <c r="C2" s="99"/>
      <c r="D2" s="99"/>
    </row>
    <row r="3" spans="1:4" s="55" customFormat="1" ht="17.25" customHeight="1" x14ac:dyDescent="0.15">
      <c r="A3" s="99" t="s">
        <v>172</v>
      </c>
      <c r="B3" s="99"/>
      <c r="C3" s="99"/>
      <c r="D3" s="99"/>
    </row>
    <row r="4" spans="1:4" s="55" customFormat="1" ht="17.25" customHeight="1" x14ac:dyDescent="0.15">
      <c r="A4" s="112" t="s">
        <v>1927</v>
      </c>
      <c r="B4" s="112" t="s">
        <v>2647</v>
      </c>
      <c r="C4" s="112"/>
      <c r="D4" s="112"/>
    </row>
    <row r="5" spans="1:4" s="55" customFormat="1" ht="17.25" customHeight="1" x14ac:dyDescent="0.15">
      <c r="A5" s="112"/>
      <c r="B5" s="56" t="s">
        <v>2135</v>
      </c>
      <c r="C5" s="56" t="s">
        <v>2652</v>
      </c>
      <c r="D5" s="56" t="s">
        <v>2653</v>
      </c>
    </row>
    <row r="6" spans="1:4" s="55" customFormat="1" ht="17.25" customHeight="1" x14ac:dyDescent="0.15">
      <c r="A6" s="32" t="s">
        <v>2654</v>
      </c>
      <c r="B6" s="42">
        <f>SUM(C6:D6)</f>
        <v>255219</v>
      </c>
      <c r="C6" s="43">
        <v>255219</v>
      </c>
      <c r="D6" s="43"/>
    </row>
    <row r="7" spans="1:4" s="55" customFormat="1" ht="17.25" customHeight="1" x14ac:dyDescent="0.15">
      <c r="A7" s="32" t="s">
        <v>2655</v>
      </c>
      <c r="B7" s="44">
        <v>364919</v>
      </c>
      <c r="C7" s="8"/>
      <c r="D7" s="8"/>
    </row>
    <row r="8" spans="1:4" s="55" customFormat="1" ht="17.25" customHeight="1" x14ac:dyDescent="0.15">
      <c r="A8" s="32" t="s">
        <v>2656</v>
      </c>
      <c r="B8" s="42">
        <f>C8</f>
        <v>122286</v>
      </c>
      <c r="C8" s="44">
        <v>122286</v>
      </c>
      <c r="D8" s="8"/>
    </row>
    <row r="9" spans="1:4" s="55" customFormat="1" ht="17.25" customHeight="1" x14ac:dyDescent="0.15">
      <c r="A9" s="32" t="s">
        <v>2657</v>
      </c>
      <c r="B9" s="42">
        <f>D9+C9</f>
        <v>12586</v>
      </c>
      <c r="C9" s="44">
        <v>12586</v>
      </c>
      <c r="D9" s="44"/>
    </row>
    <row r="10" spans="1:4" s="55" customFormat="1" ht="17.25" customHeight="1" x14ac:dyDescent="0.15">
      <c r="A10" s="32" t="s">
        <v>2658</v>
      </c>
      <c r="B10" s="42">
        <f>C10+D10</f>
        <v>0</v>
      </c>
      <c r="C10" s="44"/>
      <c r="D10" s="44"/>
    </row>
    <row r="11" spans="1:4" s="55" customFormat="1" ht="17.25" customHeight="1" x14ac:dyDescent="0.15">
      <c r="A11" s="32" t="s">
        <v>2659</v>
      </c>
      <c r="B11" s="42">
        <f>SUM(C11:D11)</f>
        <v>364919</v>
      </c>
      <c r="C11" s="42">
        <f>C8+C6-C9-C10</f>
        <v>364919</v>
      </c>
      <c r="D11" s="42">
        <f>D6-D9-D10</f>
        <v>0</v>
      </c>
    </row>
  </sheetData>
  <mergeCells count="5">
    <mergeCell ref="A1:D1"/>
    <mergeCell ref="A2:D2"/>
    <mergeCell ref="A3:D3"/>
    <mergeCell ref="A4:A5"/>
    <mergeCell ref="B4:D4"/>
  </mergeCells>
  <phoneticPr fontId="8" type="noConversion"/>
  <dataValidations count="1">
    <dataValidation type="decimal" allowBlank="1" showInputMessage="1" showErrorMessage="1" sqref="B7:B11 C8:C11 D9:D11 B6:D6">
      <formula1>-99999999999999</formula1>
      <formula2>99999999999999</formula2>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K25" sqref="K25"/>
    </sheetView>
  </sheetViews>
  <sheetFormatPr defaultColWidth="12.125" defaultRowHeight="17.100000000000001" customHeight="1" x14ac:dyDescent="0.15"/>
  <cols>
    <col min="1" max="1" width="35.5" style="55" customWidth="1"/>
    <col min="2" max="6" width="15.75" style="55" customWidth="1"/>
    <col min="7" max="16384" width="12.125" style="55"/>
  </cols>
  <sheetData>
    <row r="1" spans="1:6" ht="22.5" x14ac:dyDescent="0.15">
      <c r="A1" s="98" t="str">
        <f>'[1]##BASEINFO'!$B$2&amp;"度"&amp;'[1]##BASEINFO'!$B$7&amp;"地方政府专项债务分项目余额情况录入表"</f>
        <v>2023年度龙山县地方政府专项债务分项目余额情况录入表</v>
      </c>
      <c r="B1" s="98"/>
      <c r="C1" s="98"/>
      <c r="D1" s="98"/>
      <c r="E1" s="98"/>
      <c r="F1" s="98"/>
    </row>
    <row r="2" spans="1:6" ht="14.25" x14ac:dyDescent="0.15">
      <c r="A2" s="99" t="s">
        <v>2782</v>
      </c>
      <c r="B2" s="99"/>
      <c r="C2" s="99"/>
      <c r="D2" s="99"/>
      <c r="E2" s="99"/>
      <c r="F2" s="99"/>
    </row>
    <row r="3" spans="1:6" ht="14.25" x14ac:dyDescent="0.15">
      <c r="A3" s="99" t="s">
        <v>172</v>
      </c>
      <c r="B3" s="99"/>
      <c r="C3" s="99"/>
      <c r="D3" s="99"/>
      <c r="E3" s="99"/>
      <c r="F3" s="99"/>
    </row>
    <row r="4" spans="1:6" ht="24" x14ac:dyDescent="0.15">
      <c r="A4" s="87" t="s">
        <v>1927</v>
      </c>
      <c r="B4" s="86" t="s">
        <v>2654</v>
      </c>
      <c r="C4" s="86" t="s">
        <v>2656</v>
      </c>
      <c r="D4" s="86" t="s">
        <v>2657</v>
      </c>
      <c r="E4" s="86" t="s">
        <v>2658</v>
      </c>
      <c r="F4" s="86" t="s">
        <v>2659</v>
      </c>
    </row>
    <row r="5" spans="1:6" ht="14.25" x14ac:dyDescent="0.15">
      <c r="A5" s="88" t="s">
        <v>2766</v>
      </c>
      <c r="B5" s="42">
        <f>SUM(B6:B20)</f>
        <v>255219</v>
      </c>
      <c r="C5" s="42">
        <f>SUM(C6:C20)</f>
        <v>122286</v>
      </c>
      <c r="D5" s="42">
        <f>SUM(D6:D20)</f>
        <v>12586</v>
      </c>
      <c r="E5" s="42">
        <f>SUM(E6:E20)</f>
        <v>0</v>
      </c>
      <c r="F5" s="42">
        <f>SUM(F6:F20)</f>
        <v>364919</v>
      </c>
    </row>
    <row r="6" spans="1:6" ht="14.25" x14ac:dyDescent="0.15">
      <c r="A6" s="32" t="s">
        <v>2767</v>
      </c>
      <c r="B6" s="43"/>
      <c r="C6" s="44"/>
      <c r="D6" s="44"/>
      <c r="E6" s="44"/>
      <c r="F6" s="42">
        <f t="shared" ref="F6:F20" si="0">B6+C6-D6-E6</f>
        <v>0</v>
      </c>
    </row>
    <row r="7" spans="1:6" ht="14.25" x14ac:dyDescent="0.15">
      <c r="A7" s="32" t="s">
        <v>2768</v>
      </c>
      <c r="B7" s="43"/>
      <c r="C7" s="44"/>
      <c r="D7" s="44"/>
      <c r="E7" s="44"/>
      <c r="F7" s="42">
        <f t="shared" si="0"/>
        <v>0</v>
      </c>
    </row>
    <row r="8" spans="1:6" ht="14.25" x14ac:dyDescent="0.15">
      <c r="A8" s="32" t="s">
        <v>2769</v>
      </c>
      <c r="B8" s="44">
        <v>16019</v>
      </c>
      <c r="C8" s="44">
        <v>12586</v>
      </c>
      <c r="D8" s="44">
        <v>12586</v>
      </c>
      <c r="E8" s="44"/>
      <c r="F8" s="42">
        <f t="shared" si="0"/>
        <v>16019</v>
      </c>
    </row>
    <row r="9" spans="1:6" ht="14.25" x14ac:dyDescent="0.15">
      <c r="A9" s="32" t="s">
        <v>2770</v>
      </c>
      <c r="B9" s="43"/>
      <c r="C9" s="44"/>
      <c r="D9" s="44"/>
      <c r="E9" s="44"/>
      <c r="F9" s="42">
        <f t="shared" si="0"/>
        <v>0</v>
      </c>
    </row>
    <row r="10" spans="1:6" ht="14.25" x14ac:dyDescent="0.15">
      <c r="A10" s="32" t="s">
        <v>2771</v>
      </c>
      <c r="B10" s="43"/>
      <c r="C10" s="44"/>
      <c r="D10" s="44"/>
      <c r="E10" s="44"/>
      <c r="F10" s="42">
        <f t="shared" si="0"/>
        <v>0</v>
      </c>
    </row>
    <row r="11" spans="1:6" ht="14.25" x14ac:dyDescent="0.15">
      <c r="A11" s="32" t="s">
        <v>2772</v>
      </c>
      <c r="B11" s="43"/>
      <c r="C11" s="44"/>
      <c r="D11" s="44"/>
      <c r="E11" s="44"/>
      <c r="F11" s="42">
        <f t="shared" si="0"/>
        <v>0</v>
      </c>
    </row>
    <row r="12" spans="1:6" ht="14.25" x14ac:dyDescent="0.15">
      <c r="A12" s="32" t="s">
        <v>2773</v>
      </c>
      <c r="B12" s="43">
        <v>15900</v>
      </c>
      <c r="C12" s="44"/>
      <c r="D12" s="44"/>
      <c r="E12" s="44"/>
      <c r="F12" s="42">
        <f t="shared" si="0"/>
        <v>15900</v>
      </c>
    </row>
    <row r="13" spans="1:6" ht="14.25" x14ac:dyDescent="0.15">
      <c r="A13" s="32" t="s">
        <v>2774</v>
      </c>
      <c r="B13" s="43">
        <v>13300</v>
      </c>
      <c r="C13" s="44"/>
      <c r="D13" s="44"/>
      <c r="E13" s="44"/>
      <c r="F13" s="42">
        <f t="shared" si="0"/>
        <v>13300</v>
      </c>
    </row>
    <row r="14" spans="1:6" ht="14.25" x14ac:dyDescent="0.15">
      <c r="A14" s="32" t="s">
        <v>2775</v>
      </c>
      <c r="B14" s="43"/>
      <c r="C14" s="44"/>
      <c r="D14" s="44"/>
      <c r="E14" s="44"/>
      <c r="F14" s="42">
        <f t="shared" si="0"/>
        <v>0</v>
      </c>
    </row>
    <row r="15" spans="1:6" ht="14.25" x14ac:dyDescent="0.15">
      <c r="A15" s="32" t="s">
        <v>2776</v>
      </c>
      <c r="B15" s="43"/>
      <c r="C15" s="44"/>
      <c r="D15" s="44"/>
      <c r="E15" s="44"/>
      <c r="F15" s="42">
        <f t="shared" si="0"/>
        <v>0</v>
      </c>
    </row>
    <row r="16" spans="1:6" ht="14.25" x14ac:dyDescent="0.15">
      <c r="A16" s="32" t="s">
        <v>2777</v>
      </c>
      <c r="B16" s="43"/>
      <c r="C16" s="44"/>
      <c r="D16" s="44"/>
      <c r="E16" s="44"/>
      <c r="F16" s="42">
        <f t="shared" si="0"/>
        <v>0</v>
      </c>
    </row>
    <row r="17" spans="1:6" ht="14.25" x14ac:dyDescent="0.15">
      <c r="A17" s="32" t="s">
        <v>2778</v>
      </c>
      <c r="B17" s="43"/>
      <c r="C17" s="44"/>
      <c r="D17" s="44"/>
      <c r="E17" s="44"/>
      <c r="F17" s="42">
        <f t="shared" si="0"/>
        <v>0</v>
      </c>
    </row>
    <row r="18" spans="1:6" ht="17.100000000000001" customHeight="1" x14ac:dyDescent="0.15">
      <c r="A18" s="32" t="s">
        <v>2779</v>
      </c>
      <c r="B18" s="43"/>
      <c r="C18" s="44"/>
      <c r="D18" s="44"/>
      <c r="E18" s="44"/>
      <c r="F18" s="42">
        <f t="shared" si="0"/>
        <v>0</v>
      </c>
    </row>
    <row r="19" spans="1:6" ht="17.100000000000001" customHeight="1" x14ac:dyDescent="0.15">
      <c r="A19" s="32" t="s">
        <v>2780</v>
      </c>
      <c r="B19" s="43">
        <v>210000</v>
      </c>
      <c r="C19" s="44">
        <v>109700</v>
      </c>
      <c r="D19" s="44"/>
      <c r="E19" s="44"/>
      <c r="F19" s="42">
        <f t="shared" si="0"/>
        <v>319700</v>
      </c>
    </row>
    <row r="20" spans="1:6" ht="17.100000000000001" customHeight="1" x14ac:dyDescent="0.15">
      <c r="A20" s="32" t="s">
        <v>2781</v>
      </c>
      <c r="B20" s="44"/>
      <c r="C20" s="44"/>
      <c r="D20" s="44"/>
      <c r="E20" s="44"/>
      <c r="F20" s="42">
        <f t="shared" si="0"/>
        <v>0</v>
      </c>
    </row>
  </sheetData>
  <mergeCells count="3">
    <mergeCell ref="A1:F1"/>
    <mergeCell ref="A2:F2"/>
    <mergeCell ref="A3:F3"/>
  </mergeCells>
  <phoneticPr fontId="8" type="noConversion"/>
  <dataValidations count="1">
    <dataValidation type="decimal" allowBlank="1" showInputMessage="1" showErrorMessage="1" sqref="B5:F20">
      <formula1>-99999999999999</formula1>
      <formula2>99999999999999</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28</vt:i4>
      </vt:variant>
    </vt:vector>
  </HeadingPairs>
  <TitlesOfParts>
    <vt:vector size="28" baseType="lpstr">
      <vt:lpstr>##BASEINFO</vt:lpstr>
      <vt:lpstr>IB</vt:lpstr>
      <vt:lpstr>sheet1</vt:lpstr>
      <vt:lpstr>L01</vt:lpstr>
      <vt:lpstr>L02</vt:lpstr>
      <vt:lpstr>一般（分级）</vt:lpstr>
      <vt:lpstr>L04</vt:lpstr>
      <vt:lpstr>分项目分地区</vt:lpstr>
      <vt:lpstr>L05</vt:lpstr>
      <vt:lpstr>sheet2</vt:lpstr>
      <vt:lpstr>L08</vt:lpstr>
      <vt:lpstr>基金分级</vt:lpstr>
      <vt:lpstr>L09</vt:lpstr>
      <vt:lpstr>L10</vt:lpstr>
      <vt:lpstr>（基金）分项目分地区</vt:lpstr>
      <vt:lpstr>L11</vt:lpstr>
      <vt:lpstr>sheet3</vt:lpstr>
      <vt:lpstr>收入</vt:lpstr>
      <vt:lpstr>支出</vt:lpstr>
      <vt:lpstr>转移性支出</vt:lpstr>
      <vt:lpstr>转移收入</vt:lpstr>
      <vt:lpstr>sheet4</vt:lpstr>
      <vt:lpstr>社保基金支出</vt:lpstr>
      <vt:lpstr>社保基金收入</vt:lpstr>
      <vt:lpstr>L17</vt:lpstr>
      <vt:lpstr>一般债务</vt:lpstr>
      <vt:lpstr>专项债务</vt:lpstr>
      <vt:lpstr>L18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2024-09-02T08:09:49Z</dcterms:created>
  <dcterms:modified xsi:type="dcterms:W3CDTF">2024-09-10T07:44:47Z</dcterms:modified>
</cp:coreProperties>
</file>